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RTINEZDP\Desktop\Licitación Insumos\"/>
    </mc:Choice>
  </mc:AlternateContent>
  <xr:revisionPtr revIDLastSave="0" documentId="13_ncr:1_{A4E1C9FD-131B-46D7-B0F4-C164A9169E36}" xr6:coauthVersionLast="47" xr6:coauthVersionMax="47" xr10:uidLastSave="{00000000-0000-0000-0000-000000000000}"/>
  <bookViews>
    <workbookView xWindow="-110" yWindow="-110" windowWidth="19420" windowHeight="10420" tabRatio="888" xr2:uid="{41A44166-B410-4EDE-9252-424D3F2028DD}"/>
  </bookViews>
  <sheets>
    <sheet name="ASEO" sheetId="3" r:id="rId1"/>
    <sheet name=" CAFETERIA" sheetId="2" r:id="rId2"/>
    <sheet name="UYP INSU" sheetId="1" r:id="rId3"/>
    <sheet name="UYP FORMAS" sheetId="6" r:id="rId4"/>
    <sheet name="GTO EM POL FORMAS" sheetId="4" r:id="rId5"/>
    <sheet name="CONSOLIDADO" sheetId="9" r:id="rId6"/>
  </sheets>
  <definedNames>
    <definedName name="_xlnm._FilterDatabase" localSheetId="1" hidden="1">' CAFETERIA'!$A$1:$P$21</definedName>
    <definedName name="_xlnm._FilterDatabase" localSheetId="0" hidden="1">ASEO!$A$1:$Q$74</definedName>
    <definedName name="_xlnm._FilterDatabase" localSheetId="4" hidden="1">'GTO EM POL FORMAS'!$A$1:$P$7</definedName>
    <definedName name="_xlnm._FilterDatabase" localSheetId="3" hidden="1">'UYP FORMAS'!$A$1:$P$11</definedName>
    <definedName name="_xlnm._FilterDatabase" localSheetId="2" hidden="1">'UYP INSU'!$A$1:$P$87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 l="1"/>
  <c r="Q8" i="4"/>
  <c r="C6" i="9"/>
  <c r="Q12" i="6"/>
  <c r="Q88" i="1"/>
  <c r="C5" i="9" s="1"/>
  <c r="C4" i="9"/>
  <c r="Q23" i="2"/>
  <c r="C3" i="9"/>
  <c r="C8" i="9" l="1"/>
  <c r="Q74" i="3" l="1"/>
  <c r="I2" i="3"/>
  <c r="M2" i="3"/>
  <c r="M2" i="4"/>
  <c r="N2" i="4" s="1"/>
  <c r="O2" i="4" s="1"/>
  <c r="N3" i="4"/>
  <c r="O3" i="4" s="1"/>
  <c r="M7" i="4"/>
  <c r="M6" i="4"/>
  <c r="N6" i="4" s="1"/>
  <c r="O6" i="4" s="1"/>
  <c r="M5" i="4"/>
  <c r="N5" i="4" s="1"/>
  <c r="O5" i="4" s="1"/>
  <c r="M4" i="4"/>
  <c r="M3" i="4"/>
  <c r="O11" i="6"/>
  <c r="O10" i="6"/>
  <c r="O5" i="6"/>
  <c r="O4" i="6"/>
  <c r="N11" i="6"/>
  <c r="N10" i="6"/>
  <c r="N9" i="6"/>
  <c r="O9" i="6" s="1"/>
  <c r="N8" i="6"/>
  <c r="O8" i="6" s="1"/>
  <c r="N7" i="6"/>
  <c r="O7" i="6" s="1"/>
  <c r="N6" i="6"/>
  <c r="O6" i="6" s="1"/>
  <c r="N5" i="6"/>
  <c r="N4" i="6"/>
  <c r="N3" i="6"/>
  <c r="O3" i="6" s="1"/>
  <c r="N2" i="6"/>
  <c r="O2" i="6" s="1"/>
  <c r="M11" i="6"/>
  <c r="M10" i="6"/>
  <c r="M9" i="6"/>
  <c r="M8" i="6"/>
  <c r="M7" i="6"/>
  <c r="M6" i="6"/>
  <c r="M5" i="6"/>
  <c r="M4" i="6"/>
  <c r="M3" i="6"/>
  <c r="M2" i="6"/>
  <c r="M2" i="1"/>
  <c r="N2" i="1" s="1"/>
  <c r="O2" i="1" s="1"/>
  <c r="N83" i="1"/>
  <c r="O83" i="1" s="1"/>
  <c r="N77" i="1"/>
  <c r="O77" i="1" s="1"/>
  <c r="N71" i="1"/>
  <c r="O71" i="1" s="1"/>
  <c r="N65" i="1"/>
  <c r="O65" i="1" s="1"/>
  <c r="N59" i="1"/>
  <c r="O59" i="1" s="1"/>
  <c r="N53" i="1"/>
  <c r="O53" i="1" s="1"/>
  <c r="N47" i="1"/>
  <c r="O47" i="1" s="1"/>
  <c r="N41" i="1"/>
  <c r="O41" i="1" s="1"/>
  <c r="N35" i="1"/>
  <c r="O35" i="1" s="1"/>
  <c r="N29" i="1"/>
  <c r="O29" i="1" s="1"/>
  <c r="N23" i="1"/>
  <c r="O23" i="1" s="1"/>
  <c r="N17" i="1"/>
  <c r="O17" i="1" s="1"/>
  <c r="N11" i="1"/>
  <c r="O11" i="1" s="1"/>
  <c r="N5" i="1"/>
  <c r="O5" i="1" s="1"/>
  <c r="M87" i="1"/>
  <c r="N87" i="1" s="1"/>
  <c r="O87" i="1" s="1"/>
  <c r="M86" i="1"/>
  <c r="N86" i="1" s="1"/>
  <c r="O86" i="1" s="1"/>
  <c r="M85" i="1"/>
  <c r="N85" i="1" s="1"/>
  <c r="O85" i="1" s="1"/>
  <c r="M84" i="1"/>
  <c r="N84" i="1" s="1"/>
  <c r="O84" i="1" s="1"/>
  <c r="M83" i="1"/>
  <c r="M82" i="1"/>
  <c r="N82" i="1" s="1"/>
  <c r="O82" i="1" s="1"/>
  <c r="M81" i="1"/>
  <c r="N81" i="1" s="1"/>
  <c r="O81" i="1" s="1"/>
  <c r="M80" i="1"/>
  <c r="N80" i="1" s="1"/>
  <c r="O80" i="1" s="1"/>
  <c r="M79" i="1"/>
  <c r="N79" i="1" s="1"/>
  <c r="O79" i="1" s="1"/>
  <c r="M78" i="1"/>
  <c r="M77" i="1"/>
  <c r="M76" i="1"/>
  <c r="N76" i="1" s="1"/>
  <c r="O76" i="1" s="1"/>
  <c r="M75" i="1"/>
  <c r="N75" i="1" s="1"/>
  <c r="O75" i="1" s="1"/>
  <c r="M74" i="1"/>
  <c r="N74" i="1" s="1"/>
  <c r="O74" i="1" s="1"/>
  <c r="M73" i="1"/>
  <c r="N73" i="1" s="1"/>
  <c r="O73" i="1" s="1"/>
  <c r="M72" i="1"/>
  <c r="M71" i="1"/>
  <c r="M70" i="1"/>
  <c r="N70" i="1" s="1"/>
  <c r="O70" i="1" s="1"/>
  <c r="M69" i="1"/>
  <c r="N69" i="1" s="1"/>
  <c r="O69" i="1" s="1"/>
  <c r="M68" i="1"/>
  <c r="N68" i="1" s="1"/>
  <c r="O68" i="1" s="1"/>
  <c r="M67" i="1"/>
  <c r="N67" i="1" s="1"/>
  <c r="O67" i="1" s="1"/>
  <c r="M66" i="1"/>
  <c r="N66" i="1" s="1"/>
  <c r="M65" i="1"/>
  <c r="M64" i="1"/>
  <c r="N64" i="1" s="1"/>
  <c r="O64" i="1" s="1"/>
  <c r="M63" i="1"/>
  <c r="N63" i="1" s="1"/>
  <c r="O63" i="1" s="1"/>
  <c r="M62" i="1"/>
  <c r="N62" i="1" s="1"/>
  <c r="O62" i="1" s="1"/>
  <c r="M61" i="1"/>
  <c r="N61" i="1" s="1"/>
  <c r="O61" i="1" s="1"/>
  <c r="M60" i="1"/>
  <c r="M59" i="1"/>
  <c r="M58" i="1"/>
  <c r="N58" i="1" s="1"/>
  <c r="O58" i="1" s="1"/>
  <c r="M57" i="1"/>
  <c r="N57" i="1" s="1"/>
  <c r="O57" i="1" s="1"/>
  <c r="M56" i="1"/>
  <c r="N56" i="1" s="1"/>
  <c r="O56" i="1" s="1"/>
  <c r="M55" i="1"/>
  <c r="N55" i="1" s="1"/>
  <c r="O55" i="1" s="1"/>
  <c r="M54" i="1"/>
  <c r="M53" i="1"/>
  <c r="M52" i="1"/>
  <c r="N52" i="1" s="1"/>
  <c r="O52" i="1" s="1"/>
  <c r="M51" i="1"/>
  <c r="N51" i="1" s="1"/>
  <c r="O51" i="1" s="1"/>
  <c r="M50" i="1"/>
  <c r="N50" i="1" s="1"/>
  <c r="O50" i="1" s="1"/>
  <c r="M49" i="1"/>
  <c r="N49" i="1" s="1"/>
  <c r="O49" i="1" s="1"/>
  <c r="M48" i="1"/>
  <c r="M47" i="1"/>
  <c r="M46" i="1"/>
  <c r="N46" i="1" s="1"/>
  <c r="O46" i="1" s="1"/>
  <c r="M45" i="1"/>
  <c r="N45" i="1" s="1"/>
  <c r="O45" i="1" s="1"/>
  <c r="M44" i="1"/>
  <c r="N44" i="1" s="1"/>
  <c r="O44" i="1" s="1"/>
  <c r="M43" i="1"/>
  <c r="N43" i="1" s="1"/>
  <c r="O43" i="1" s="1"/>
  <c r="M42" i="1"/>
  <c r="M41" i="1"/>
  <c r="M40" i="1"/>
  <c r="N40" i="1" s="1"/>
  <c r="O40" i="1" s="1"/>
  <c r="M39" i="1"/>
  <c r="N39" i="1" s="1"/>
  <c r="O39" i="1" s="1"/>
  <c r="M38" i="1"/>
  <c r="N38" i="1" s="1"/>
  <c r="O38" i="1" s="1"/>
  <c r="M37" i="1"/>
  <c r="N37" i="1" s="1"/>
  <c r="O37" i="1" s="1"/>
  <c r="M36" i="1"/>
  <c r="M35" i="1"/>
  <c r="M34" i="1"/>
  <c r="N34" i="1" s="1"/>
  <c r="O34" i="1" s="1"/>
  <c r="M33" i="1"/>
  <c r="N33" i="1" s="1"/>
  <c r="O33" i="1" s="1"/>
  <c r="M32" i="1"/>
  <c r="N32" i="1" s="1"/>
  <c r="O32" i="1" s="1"/>
  <c r="M31" i="1"/>
  <c r="N31" i="1" s="1"/>
  <c r="O31" i="1" s="1"/>
  <c r="M30" i="1"/>
  <c r="N30" i="1" s="1"/>
  <c r="M29" i="1"/>
  <c r="M28" i="1"/>
  <c r="N28" i="1" s="1"/>
  <c r="O28" i="1" s="1"/>
  <c r="M27" i="1"/>
  <c r="N27" i="1" s="1"/>
  <c r="O27" i="1" s="1"/>
  <c r="M26" i="1"/>
  <c r="N26" i="1" s="1"/>
  <c r="O26" i="1" s="1"/>
  <c r="M25" i="1"/>
  <c r="N25" i="1" s="1"/>
  <c r="O25" i="1" s="1"/>
  <c r="M24" i="1"/>
  <c r="M23" i="1"/>
  <c r="M22" i="1"/>
  <c r="N22" i="1" s="1"/>
  <c r="O22" i="1" s="1"/>
  <c r="M21" i="1"/>
  <c r="N21" i="1" s="1"/>
  <c r="O21" i="1" s="1"/>
  <c r="M20" i="1"/>
  <c r="N20" i="1" s="1"/>
  <c r="O20" i="1" s="1"/>
  <c r="M19" i="1"/>
  <c r="N19" i="1" s="1"/>
  <c r="O19" i="1" s="1"/>
  <c r="M18" i="1"/>
  <c r="N18" i="1" s="1"/>
  <c r="M17" i="1"/>
  <c r="M16" i="1"/>
  <c r="N16" i="1" s="1"/>
  <c r="O16" i="1" s="1"/>
  <c r="M15" i="1"/>
  <c r="N15" i="1" s="1"/>
  <c r="O15" i="1" s="1"/>
  <c r="M14" i="1"/>
  <c r="N14" i="1" s="1"/>
  <c r="O14" i="1" s="1"/>
  <c r="M13" i="1"/>
  <c r="N13" i="1" s="1"/>
  <c r="O13" i="1" s="1"/>
  <c r="M12" i="1"/>
  <c r="N12" i="1" s="1"/>
  <c r="M11" i="1"/>
  <c r="M10" i="1"/>
  <c r="N10" i="1" s="1"/>
  <c r="O10" i="1" s="1"/>
  <c r="M9" i="1"/>
  <c r="N9" i="1" s="1"/>
  <c r="O9" i="1" s="1"/>
  <c r="M8" i="1"/>
  <c r="N8" i="1" s="1"/>
  <c r="O8" i="1" s="1"/>
  <c r="M7" i="1"/>
  <c r="N7" i="1" s="1"/>
  <c r="O7" i="1" s="1"/>
  <c r="M6" i="1"/>
  <c r="M5" i="1"/>
  <c r="M4" i="1"/>
  <c r="N4" i="1" s="1"/>
  <c r="O4" i="1" s="1"/>
  <c r="M3" i="1"/>
  <c r="N3" i="1" s="1"/>
  <c r="O3" i="1" s="1"/>
  <c r="O20" i="2"/>
  <c r="O19" i="2"/>
  <c r="O18" i="2"/>
  <c r="O14" i="2"/>
  <c r="O13" i="2"/>
  <c r="O12" i="2"/>
  <c r="O8" i="2"/>
  <c r="O7" i="2"/>
  <c r="O6" i="2"/>
  <c r="O2" i="2"/>
  <c r="N22" i="2"/>
  <c r="O22" i="2" s="1"/>
  <c r="N21" i="2"/>
  <c r="O21" i="2" s="1"/>
  <c r="N20" i="2"/>
  <c r="N19" i="2"/>
  <c r="N18" i="2"/>
  <c r="N17" i="2"/>
  <c r="O17" i="2" s="1"/>
  <c r="N16" i="2"/>
  <c r="O16" i="2" s="1"/>
  <c r="N15" i="2"/>
  <c r="O15" i="2" s="1"/>
  <c r="N14" i="2"/>
  <c r="N13" i="2"/>
  <c r="N12" i="2"/>
  <c r="N11" i="2"/>
  <c r="O11" i="2" s="1"/>
  <c r="N10" i="2"/>
  <c r="O10" i="2" s="1"/>
  <c r="N9" i="2"/>
  <c r="O9" i="2" s="1"/>
  <c r="N8" i="2"/>
  <c r="N7" i="2"/>
  <c r="N6" i="2"/>
  <c r="N5" i="2"/>
  <c r="O5" i="2" s="1"/>
  <c r="N4" i="2"/>
  <c r="O4" i="2" s="1"/>
  <c r="N3" i="2"/>
  <c r="O3" i="2" s="1"/>
  <c r="N2" i="2"/>
  <c r="M22" i="2"/>
  <c r="M21" i="2"/>
  <c r="M20" i="2"/>
  <c r="M19" i="2"/>
  <c r="M18" i="2"/>
  <c r="M17" i="2"/>
  <c r="M16" i="2"/>
  <c r="M15" i="2"/>
  <c r="M14" i="2"/>
  <c r="M13" i="2"/>
  <c r="M12" i="2"/>
  <c r="M11" i="2"/>
  <c r="M10" i="2"/>
  <c r="M9" i="2"/>
  <c r="M8" i="2"/>
  <c r="M7" i="2"/>
  <c r="M6" i="2"/>
  <c r="M5" i="2"/>
  <c r="M4" i="2"/>
  <c r="M3" i="2"/>
  <c r="M2" i="2"/>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 r="M3" i="3"/>
  <c r="J7" i="4"/>
  <c r="J6" i="4"/>
  <c r="J5" i="4"/>
  <c r="J4" i="4"/>
  <c r="J3" i="4"/>
  <c r="J2" i="4"/>
  <c r="J6" i="2"/>
  <c r="J2" i="3"/>
  <c r="J11" i="6"/>
  <c r="J10" i="6"/>
  <c r="J9" i="6"/>
  <c r="J8" i="6"/>
  <c r="J7" i="6"/>
  <c r="J6" i="6"/>
  <c r="J5" i="6"/>
  <c r="J4" i="6"/>
  <c r="J3" i="6"/>
  <c r="J2" i="6"/>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4" i="1"/>
  <c r="J13" i="1"/>
  <c r="J12" i="1"/>
  <c r="J11" i="1"/>
  <c r="J10" i="1"/>
  <c r="J9" i="1"/>
  <c r="J8" i="1"/>
  <c r="J7" i="1"/>
  <c r="J6" i="1"/>
  <c r="J5" i="1"/>
  <c r="J4" i="1"/>
  <c r="J3" i="1"/>
  <c r="J2" i="1"/>
  <c r="J22" i="2"/>
  <c r="J21" i="2"/>
  <c r="J20" i="2"/>
  <c r="J19" i="2"/>
  <c r="J18" i="2"/>
  <c r="J17" i="2"/>
  <c r="J16" i="2"/>
  <c r="J15" i="2"/>
  <c r="J14" i="2"/>
  <c r="J13" i="2"/>
  <c r="J12" i="2"/>
  <c r="J11" i="2"/>
  <c r="J10" i="2"/>
  <c r="J9" i="2"/>
  <c r="J8" i="2"/>
  <c r="J7" i="2"/>
  <c r="J5" i="2"/>
  <c r="J4" i="2"/>
  <c r="J3" i="2"/>
  <c r="J2" i="2"/>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N4" i="4" l="1"/>
  <c r="O4" i="4" s="1"/>
  <c r="N7" i="4"/>
  <c r="O7" i="4" s="1"/>
  <c r="O42" i="1"/>
  <c r="O72" i="1"/>
  <c r="O54" i="1"/>
  <c r="N24" i="1"/>
  <c r="O24" i="1" s="1"/>
  <c r="N36" i="1"/>
  <c r="O36" i="1" s="1"/>
  <c r="N48" i="1"/>
  <c r="O48" i="1" s="1"/>
  <c r="N60" i="1"/>
  <c r="O60" i="1" s="1"/>
  <c r="N78" i="1"/>
  <c r="O78" i="1" s="1"/>
  <c r="O18" i="1"/>
  <c r="O30" i="1"/>
  <c r="O66" i="1"/>
  <c r="N6" i="1"/>
  <c r="O6" i="1" s="1"/>
  <c r="N42" i="1"/>
  <c r="N54" i="1"/>
  <c r="N72" i="1"/>
  <c r="O12" i="1"/>
  <c r="N2" i="3"/>
  <c r="O2" i="3" s="1"/>
  <c r="N3" i="3"/>
  <c r="O3" i="3" s="1"/>
  <c r="N4" i="3"/>
  <c r="O4" i="3" s="1"/>
  <c r="N5" i="3"/>
  <c r="N7" i="3"/>
  <c r="N8" i="3"/>
  <c r="O8" i="3" s="1"/>
  <c r="N9" i="3"/>
  <c r="O9" i="3" s="1"/>
  <c r="N10" i="3"/>
  <c r="N11" i="3"/>
  <c r="O11" i="3" s="1"/>
  <c r="N12" i="3"/>
  <c r="O12" i="3" s="1"/>
  <c r="N14" i="3"/>
  <c r="N15" i="3"/>
  <c r="N16" i="3"/>
  <c r="O16" i="3" s="1"/>
  <c r="N17" i="3"/>
  <c r="O17" i="3" s="1"/>
  <c r="N18" i="3"/>
  <c r="O18" i="3" s="1"/>
  <c r="N20" i="3"/>
  <c r="O20" i="3" s="1"/>
  <c r="N21" i="3"/>
  <c r="N22" i="3"/>
  <c r="O22" i="3" s="1"/>
  <c r="N23" i="3"/>
  <c r="O23" i="3" s="1"/>
  <c r="N24" i="3"/>
  <c r="O24" i="3" s="1"/>
  <c r="N25" i="3"/>
  <c r="O25" i="3" s="1"/>
  <c r="N26" i="3"/>
  <c r="N27" i="3"/>
  <c r="N28" i="3"/>
  <c r="O28" i="3" s="1"/>
  <c r="N30" i="3"/>
  <c r="N31" i="3"/>
  <c r="N32" i="3"/>
  <c r="O32" i="3" s="1"/>
  <c r="N34" i="3"/>
  <c r="N35" i="3"/>
  <c r="O35" i="3" s="1"/>
  <c r="N36" i="3"/>
  <c r="O36" i="3" s="1"/>
  <c r="N37" i="3"/>
  <c r="O37" i="3" s="1"/>
  <c r="N38" i="3"/>
  <c r="N39" i="3"/>
  <c r="O39" i="3" s="1"/>
  <c r="N40" i="3"/>
  <c r="O40" i="3" s="1"/>
  <c r="N41" i="3"/>
  <c r="N42" i="3"/>
  <c r="O42" i="3" s="1"/>
  <c r="N43" i="3"/>
  <c r="O43" i="3" s="1"/>
  <c r="N45" i="3"/>
  <c r="O45" i="3" s="1"/>
  <c r="N46" i="3"/>
  <c r="N48" i="3"/>
  <c r="N49" i="3"/>
  <c r="N50" i="3"/>
  <c r="N51" i="3"/>
  <c r="O51" i="3" s="1"/>
  <c r="N52" i="3"/>
  <c r="O52" i="3" s="1"/>
  <c r="N55" i="3"/>
  <c r="N56" i="3"/>
  <c r="O56" i="3" s="1"/>
  <c r="N57" i="3"/>
  <c r="O57" i="3" s="1"/>
  <c r="N58" i="3"/>
  <c r="N59" i="3"/>
  <c r="O59" i="3" s="1"/>
  <c r="N60" i="3"/>
  <c r="O60" i="3" s="1"/>
  <c r="N61" i="3"/>
  <c r="N62" i="3"/>
  <c r="N63" i="3"/>
  <c r="O63" i="3" s="1"/>
  <c r="N64" i="3"/>
  <c r="N65" i="3"/>
  <c r="O65" i="3" s="1"/>
  <c r="N66" i="3"/>
  <c r="O66" i="3" s="1"/>
  <c r="N67" i="3"/>
  <c r="N68" i="3"/>
  <c r="N69" i="3"/>
  <c r="N70" i="3"/>
  <c r="O70" i="3" s="1"/>
  <c r="N71" i="3"/>
  <c r="O71" i="3" s="1"/>
  <c r="N73" i="3"/>
  <c r="I11" i="6"/>
  <c r="I87" i="1"/>
  <c r="I86" i="1"/>
  <c r="I74" i="1"/>
  <c r="M74" i="3" l="1"/>
  <c r="M12" i="6"/>
  <c r="M88" i="1"/>
  <c r="M23" i="2"/>
  <c r="N72" i="3"/>
  <c r="O72" i="3" s="1"/>
  <c r="O69" i="3"/>
  <c r="O67" i="3"/>
  <c r="O58" i="3"/>
  <c r="O50" i="3"/>
  <c r="O48" i="3"/>
  <c r="N44" i="3"/>
  <c r="O44" i="3" s="1"/>
  <c r="O34" i="3"/>
  <c r="N33" i="3"/>
  <c r="O33" i="3" s="1"/>
  <c r="O27" i="3"/>
  <c r="O26" i="3"/>
  <c r="O15" i="3"/>
  <c r="O10" i="3"/>
  <c r="O7" i="3"/>
  <c r="O73" i="3"/>
  <c r="O68" i="3"/>
  <c r="O64" i="3"/>
  <c r="O62" i="3"/>
  <c r="O61" i="3"/>
  <c r="O55" i="3"/>
  <c r="N54" i="3"/>
  <c r="O54" i="3" s="1"/>
  <c r="N53" i="3"/>
  <c r="O53" i="3" s="1"/>
  <c r="O49" i="3"/>
  <c r="N47" i="3"/>
  <c r="O47" i="3" s="1"/>
  <c r="O46" i="3"/>
  <c r="O41" i="3"/>
  <c r="O38" i="3"/>
  <c r="O31" i="3"/>
  <c r="N29" i="3"/>
  <c r="O29" i="3" s="1"/>
  <c r="O21" i="3"/>
  <c r="N19" i="3"/>
  <c r="O19" i="3" s="1"/>
  <c r="O14" i="3"/>
  <c r="N13" i="3"/>
  <c r="O13" i="3" s="1"/>
  <c r="N6" i="3"/>
  <c r="O6" i="3" s="1"/>
  <c r="O5" i="3"/>
  <c r="O30" i="3"/>
  <c r="N23" i="2" l="1"/>
  <c r="O74" i="3"/>
  <c r="N74" i="3"/>
  <c r="O12" i="6"/>
  <c r="N12" i="6"/>
  <c r="O88" i="1"/>
  <c r="N88" i="1"/>
  <c r="O23" i="2"/>
  <c r="I18" i="2"/>
  <c r="I10" i="6"/>
  <c r="I9" i="6"/>
  <c r="I8" i="6"/>
  <c r="I7" i="6"/>
  <c r="I6" i="6"/>
  <c r="I5" i="6"/>
  <c r="I4" i="6"/>
  <c r="I3" i="6"/>
  <c r="I2" i="6"/>
  <c r="I7" i="4"/>
  <c r="I6" i="4"/>
  <c r="I5" i="4"/>
  <c r="I4" i="4"/>
  <c r="I3" i="4"/>
  <c r="I2" i="4"/>
  <c r="I17" i="2"/>
  <c r="I6" i="2"/>
  <c r="I5" i="2"/>
  <c r="I4" i="2"/>
  <c r="I2" i="2"/>
  <c r="I16" i="2"/>
  <c r="I11" i="2"/>
  <c r="I8" i="2"/>
  <c r="I3" i="2"/>
  <c r="I10" i="2"/>
  <c r="I9" i="2"/>
  <c r="I15" i="2"/>
  <c r="I21" i="2"/>
  <c r="I20" i="2"/>
  <c r="I22" i="2"/>
  <c r="H7" i="2"/>
  <c r="I7" i="2" s="1"/>
  <c r="I19" i="2"/>
  <c r="I12" i="2"/>
  <c r="I14" i="2"/>
  <c r="I13" i="2"/>
  <c r="I10" i="1"/>
  <c r="I11" i="1"/>
  <c r="I38" i="1"/>
  <c r="I27" i="1"/>
  <c r="I49" i="1"/>
  <c r="I85" i="1"/>
  <c r="I42" i="1"/>
  <c r="I76" i="1"/>
  <c r="I24" i="1"/>
  <c r="I78" i="1"/>
  <c r="I80" i="1"/>
  <c r="I2" i="1"/>
  <c r="I22" i="1"/>
  <c r="I4" i="1"/>
  <c r="I3" i="1"/>
  <c r="I6" i="1"/>
  <c r="I7" i="1"/>
  <c r="I8" i="1"/>
  <c r="I9" i="1"/>
  <c r="I12" i="1"/>
  <c r="I14" i="1"/>
  <c r="I13" i="1"/>
  <c r="H15" i="1"/>
  <c r="J15" i="1" s="1"/>
  <c r="I15" i="1"/>
  <c r="I16" i="1"/>
  <c r="I19" i="1"/>
  <c r="I20" i="1"/>
  <c r="I21" i="1"/>
  <c r="I23" i="1"/>
  <c r="I25" i="1"/>
  <c r="I39" i="1"/>
  <c r="I40" i="1"/>
  <c r="I28" i="1"/>
  <c r="I29" i="1"/>
  <c r="I30" i="1"/>
  <c r="I31" i="1"/>
  <c r="I32" i="1"/>
  <c r="I33" i="1"/>
  <c r="I35" i="1"/>
  <c r="I41" i="1"/>
  <c r="I43" i="1"/>
  <c r="I44" i="1"/>
  <c r="I47" i="1"/>
  <c r="I45" i="1"/>
  <c r="I46" i="1"/>
  <c r="I48" i="1"/>
  <c r="I50" i="1"/>
  <c r="I51" i="1"/>
  <c r="I52" i="1"/>
  <c r="I53" i="1"/>
  <c r="I54" i="1"/>
  <c r="I55" i="1"/>
  <c r="I56" i="1"/>
  <c r="I57" i="1"/>
  <c r="I58" i="1"/>
  <c r="I59" i="1"/>
  <c r="I60" i="1"/>
  <c r="I61" i="1"/>
  <c r="I62" i="1"/>
  <c r="I63" i="1"/>
  <c r="I64" i="1"/>
  <c r="I65" i="1"/>
  <c r="I66" i="1"/>
  <c r="I69" i="1"/>
  <c r="I68" i="1"/>
  <c r="I71" i="1"/>
  <c r="I72" i="1"/>
  <c r="I73" i="1"/>
  <c r="I75" i="1"/>
  <c r="I79" i="1"/>
  <c r="I83" i="1"/>
  <c r="I82" i="1"/>
  <c r="I84" i="1"/>
  <c r="I26" i="1"/>
  <c r="I77" i="1"/>
  <c r="I81" i="1"/>
  <c r="I34" i="1"/>
  <c r="I5" i="1"/>
  <c r="I17" i="1"/>
  <c r="I36" i="1"/>
  <c r="I67" i="1"/>
  <c r="I70" i="1"/>
  <c r="I37" i="1"/>
  <c r="I18" i="1"/>
  <c r="M8" i="4" l="1"/>
  <c r="O8" i="4" l="1"/>
  <c r="N8" i="4"/>
</calcChain>
</file>

<file path=xl/sharedStrings.xml><?xml version="1.0" encoding="utf-8"?>
<sst xmlns="http://schemas.openxmlformats.org/spreadsheetml/2006/main" count="873" uniqueCount="334">
  <si>
    <t>ÍTEM</t>
  </si>
  <si>
    <t>PRODUCTO</t>
  </si>
  <si>
    <t>PRESENTACIÓN MÍNIMA REQUERIDA</t>
  </si>
  <si>
    <t xml:space="preserve">ASPECTOS ADICIONALES </t>
  </si>
  <si>
    <t>CANTIDAD AÑO 2019</t>
  </si>
  <si>
    <t>CANTIDAD AÑO 2020</t>
  </si>
  <si>
    <t>CANTIDAD AÑO 2021</t>
  </si>
  <si>
    <t>CANTIDAD AÑO 2022</t>
  </si>
  <si>
    <t>CANTIDAD TOTAL</t>
  </si>
  <si>
    <t>PROMEDIO ANUAL</t>
  </si>
  <si>
    <t>VALOR UNITARIO</t>
  </si>
  <si>
    <t>% IVA</t>
  </si>
  <si>
    <t>SUBTOTAL</t>
  </si>
  <si>
    <t>VALOR IVA</t>
  </si>
  <si>
    <t xml:space="preserve">TOTAL </t>
  </si>
  <si>
    <t>RUBRO</t>
  </si>
  <si>
    <t xml:space="preserve">ALCOHOL ANTISÉPTICO                                                     </t>
  </si>
  <si>
    <t>Botella plastica * 750 c.c</t>
  </si>
  <si>
    <t>N/A</t>
  </si>
  <si>
    <t>ASEO</t>
  </si>
  <si>
    <t xml:space="preserve">ALCOHOL GLICERINADO PISTOLA TRASLUCIDO  </t>
  </si>
  <si>
    <t>Botella plastica * 1000ml</t>
  </si>
  <si>
    <t xml:space="preserve">AMBIENTADOR AEROSOL                                    </t>
  </si>
  <si>
    <t>Frasco * 400 ml</t>
  </si>
  <si>
    <t xml:space="preserve"> PRODUCTOS  ELABORADOS CON MATERIAS PRIMAS AMIGABLES CON EL MEDIO AMBIENTE Y/O BIODEGRADABLES Y/O CON PROCESOS PRODUCTIVOS AMIGABLES</t>
  </si>
  <si>
    <t>AMBIENTADOR DISCO GEL REPUESTO</t>
  </si>
  <si>
    <t>UNIDAD *30 GR</t>
  </si>
  <si>
    <t>ARAGAN ESCURRIDOR</t>
  </si>
  <si>
    <t>UNIDAD</t>
  </si>
  <si>
    <t xml:space="preserve">ATOMIZADOR CON PISTOLA Y REGLILLA </t>
  </si>
  <si>
    <t xml:space="preserve">UNIDAD DE 1000CC BLANCO </t>
  </si>
  <si>
    <t xml:space="preserve">BALDE EXPRIMIDOR AMARILLO </t>
  </si>
  <si>
    <t>UNIDAD* 35 LTS</t>
  </si>
  <si>
    <t xml:space="preserve">BALDE PLÁSTICO                                                            </t>
  </si>
  <si>
    <t>Unidadad cap. 10 litros</t>
  </si>
  <si>
    <t>BAYETILLA  BLANCA</t>
  </si>
  <si>
    <t>Unidad 50*35cm</t>
  </si>
  <si>
    <t>BLANQUEADOR DESINFECTANTE</t>
  </si>
  <si>
    <t>Unidad *3750 c.c</t>
  </si>
  <si>
    <t xml:space="preserve">BOLSA PLASTICA BAJA-GRIS RECICLABLE </t>
  </si>
  <si>
    <t>Paquete *50 50*50 cm (medidas aproximadas)</t>
  </si>
  <si>
    <t xml:space="preserve">BOLSA PLASTICA BLANCA </t>
  </si>
  <si>
    <t>PAQUETE*6 80*100cm (medidas aproximadas)</t>
  </si>
  <si>
    <t>PAQUETE*6 50*70cm (medidas aproximadas)</t>
  </si>
  <si>
    <t>BOLSA PLASTICA NEGRA</t>
  </si>
  <si>
    <t>PQTE *6 80*100cm (medidas aproximadas)</t>
  </si>
  <si>
    <t xml:space="preserve">BOLSA PLASTICA NEGRA </t>
  </si>
  <si>
    <t>Paquete*6 50*70cm (medidas aproximadas)</t>
  </si>
  <si>
    <t>BOLSA PLASTICA ROJA PARA DESECHOS CONTAMINADOS</t>
  </si>
  <si>
    <t>Paquete*10 de 50*70 (medidas aproximadas)</t>
  </si>
  <si>
    <t xml:space="preserve">BOLSA PLASTICA VERDE </t>
  </si>
  <si>
    <t>PAQUETE*6 65*80cm (medidas aproximadas)</t>
  </si>
  <si>
    <t xml:space="preserve">BOLSA PLASTICA VERDE ORDINARIO/INERTE </t>
  </si>
  <si>
    <t>BRILLAMETAL</t>
  </si>
  <si>
    <t>UNIDAD *70 GRAMOS</t>
  </si>
  <si>
    <t>CEPILLO CHURRUSCO SANITARIO CON BASE</t>
  </si>
  <si>
    <t>Unidad</t>
  </si>
  <si>
    <t xml:space="preserve">CEPILLO MANO TIPO PLANCHA </t>
  </si>
  <si>
    <t xml:space="preserve">CERA EMULSIONADA BLANCA </t>
  </si>
  <si>
    <t>Unidad* 4000 cc</t>
  </si>
  <si>
    <t xml:space="preserve">CERA MAGISTRAL ESCARLATA </t>
  </si>
  <si>
    <t xml:space="preserve">Unidad COJIN*400ML </t>
  </si>
  <si>
    <t>CHUPA DESTAPACAÑERIAS MGO PLASTICO SURTIDA</t>
  </si>
  <si>
    <t>DESENGRASANTE INDUSTRIAL</t>
  </si>
  <si>
    <t>Unidad 3000 c.c</t>
  </si>
  <si>
    <t>DESMANCHADOR O REMOVEDOR DE BAÑOS</t>
  </si>
  <si>
    <t>Galón * 3700 cc</t>
  </si>
  <si>
    <t>DESTAPACAÑERIAS LÍQUIDO</t>
  </si>
  <si>
    <t>Unidad * 500 c.c</t>
  </si>
  <si>
    <t>DETERGENTE ECOLÓGICO EN POLVO</t>
  </si>
  <si>
    <t>Unidad * 1000Gr</t>
  </si>
  <si>
    <t>DISCO BRILLADORA BLANCO</t>
  </si>
  <si>
    <t>DISCO BRILLADORA CAFÉ</t>
  </si>
  <si>
    <t xml:space="preserve">DISCO BRILLADORA ROJO </t>
  </si>
  <si>
    <t>UNIDAD 16" PRIVATE LABEL 3M</t>
  </si>
  <si>
    <t xml:space="preserve">ESCOBA  DURA </t>
  </si>
  <si>
    <t>ESCOBA SUAVE</t>
  </si>
  <si>
    <t>ESPONJA DOBLE USO FBRA/ESPONJA)</t>
  </si>
  <si>
    <t>Unidad paquete * 3</t>
  </si>
  <si>
    <t>ESPONJILLA ABRASIVA VERDE</t>
  </si>
  <si>
    <t>GANCHO PORTATRAPERO METALICO 1 MARIPOSA</t>
  </si>
  <si>
    <t xml:space="preserve">Unidad * 160CM </t>
  </si>
  <si>
    <t xml:space="preserve">GEL ANTIBACTERIAL TRASLUCIDO  </t>
  </si>
  <si>
    <t>Botella plastica * 250ml</t>
  </si>
  <si>
    <t xml:space="preserve">GUANTES DESECHABLES EXAMEN </t>
  </si>
  <si>
    <t>Caja*50 pares Talla M</t>
  </si>
  <si>
    <t xml:space="preserve">INSECTICIDA </t>
  </si>
  <si>
    <t xml:space="preserve">UNIDAD* 230 C.C </t>
  </si>
  <si>
    <t>JABON ESPUMA DERMO</t>
  </si>
  <si>
    <t>Caja * 800 ML</t>
  </si>
  <si>
    <t xml:space="preserve">JABON LIQ MANOS GLICERINA </t>
  </si>
  <si>
    <t xml:space="preserve">Unidad * 3800 galón </t>
  </si>
  <si>
    <t>JABON LIQUIDO ANTIBACTERIAL MANOS</t>
  </si>
  <si>
    <t xml:space="preserve">Unidad 300 C.C </t>
  </si>
  <si>
    <t xml:space="preserve">JABON LIQUIDO PARA MANOS CON DISPENSADOR </t>
  </si>
  <si>
    <t>Unidad* 500 ML</t>
  </si>
  <si>
    <t xml:space="preserve">JUEGO DE INDIVUALES Y PORTAVASOS </t>
  </si>
  <si>
    <t>LAVALOZA EN CREMA</t>
  </si>
  <si>
    <t>UNIDAD  *900 GRAMOS</t>
  </si>
  <si>
    <t xml:space="preserve">LIMPIADOR DESINFECTANTE                                            </t>
  </si>
  <si>
    <t xml:space="preserve"> Galon *3000 C.C. </t>
  </si>
  <si>
    <t>LIMPIADOR DESINFECTANTE AMONIO CUATERNARIO</t>
  </si>
  <si>
    <t>Galón * 3800 cc</t>
  </si>
  <si>
    <t xml:space="preserve">LIMPIAVIDRIOS </t>
  </si>
  <si>
    <t>Frasco * 3800 C.C</t>
  </si>
  <si>
    <t>LIMPION EN TOALLA   BLANCA</t>
  </si>
  <si>
    <t>UNIDAD 70*40CM</t>
  </si>
  <si>
    <t>LUSTRAMUEBLES CREMA</t>
  </si>
  <si>
    <t>Unidad* 240 c.c</t>
  </si>
  <si>
    <t xml:space="preserve">MECHA DE TRAPERO REPUESTO HILAZA </t>
  </si>
  <si>
    <t>UNIDAD DE 360 GRAMOS</t>
  </si>
  <si>
    <t xml:space="preserve">MECHA TRAPERO ALGODON </t>
  </si>
  <si>
    <t xml:space="preserve">UNIDAD 430GR ROSCA BLANCO </t>
  </si>
  <si>
    <t xml:space="preserve">MECHA TRAPERO HILAZA </t>
  </si>
  <si>
    <t xml:space="preserve">UNIDAD 360GR ROSCA </t>
  </si>
  <si>
    <t>MOPA Y ARMAZON MEDIANO</t>
  </si>
  <si>
    <t xml:space="preserve">PAÑO ABSORBENTE MULTIUSOS  </t>
  </si>
  <si>
    <t>Unidad 38*40 cm</t>
  </si>
  <si>
    <t xml:space="preserve">PAÑUELOS FACIALES CORTO HD </t>
  </si>
  <si>
    <t>PAPEL HIGIENICO JUMBO ECOLOGICO</t>
  </si>
  <si>
    <t>Paquete*4* 200 Mts Rollo</t>
  </si>
  <si>
    <t xml:space="preserve"> PAPEL HIGIENICO BLANCO</t>
  </si>
  <si>
    <t xml:space="preserve">PACA*4  50MTS </t>
  </si>
  <si>
    <t xml:space="preserve">PAPELERA PLASTICA DE PEDAL </t>
  </si>
  <si>
    <t>UNIDAD DE 10 LTS</t>
  </si>
  <si>
    <t xml:space="preserve">PASTILLA PURIFICADORA DE TANQUE INODORO </t>
  </si>
  <si>
    <t>UNIDAD DE 40 GRAMOS</t>
  </si>
  <si>
    <t>PELICULA STRECH VINIPEL CALIBRE 6</t>
  </si>
  <si>
    <t>ROLLO DE 500 MTS  X 50 CM</t>
  </si>
  <si>
    <t xml:space="preserve">POLVO PARA ALFOMBRAS SURTIDO  </t>
  </si>
  <si>
    <t xml:space="preserve"> FR*400GR</t>
  </si>
  <si>
    <t>RECOGEDOR BASURA PLÁSTICO</t>
  </si>
  <si>
    <t xml:space="preserve">REMOVEDOR DE CERAS </t>
  </si>
  <si>
    <t xml:space="preserve">UNIDAD DE 4000 C.C </t>
  </si>
  <si>
    <t xml:space="preserve">SANIZANTE EN SPRAY REPUESTO </t>
  </si>
  <si>
    <t>UNIDAD DE 400 ML</t>
  </si>
  <si>
    <t>SELLANTE O SELLADOR PARA PISOS</t>
  </si>
  <si>
    <t>Unidad 3750 c.c</t>
  </si>
  <si>
    <t xml:space="preserve">SHAMPOO ALFOMBRAS </t>
  </si>
  <si>
    <t>TAPABOCAS DESECHABLES</t>
  </si>
  <si>
    <t xml:space="preserve">Caja X 50 unidades 3CP 3PLI C/SN </t>
  </si>
  <si>
    <t>TOALLA MANOS ECOLOGICA</t>
  </si>
  <si>
    <t xml:space="preserve"> ROLLO PRECORTE HT 73710 BL *100M  PQ*6 Unidades</t>
  </si>
  <si>
    <t>TOALLA MANOS EN Z ECOLOGICA</t>
  </si>
  <si>
    <t>Paquete*150</t>
  </si>
  <si>
    <t xml:space="preserve">TRAPERO ENCABADO MANGO MADERA </t>
  </si>
  <si>
    <t>UNIDAD DE 140 CM X 330 GR</t>
  </si>
  <si>
    <t xml:space="preserve">AROMATICA DE PANELA SURTIDA </t>
  </si>
  <si>
    <t>CJ*25BL</t>
  </si>
  <si>
    <t>CAFETERÍA</t>
  </si>
  <si>
    <t xml:space="preserve">AROMATICA EN CAJA SABORES SURTIDOS                                                   </t>
  </si>
  <si>
    <t>Caja *25BL</t>
  </si>
  <si>
    <t>AROMATICA FRUTOS ROJOS TISANAS</t>
  </si>
  <si>
    <t xml:space="preserve">AROMATICA LIMONCILLO TISANAS </t>
  </si>
  <si>
    <t xml:space="preserve"> CJ*20BL</t>
  </si>
  <si>
    <t xml:space="preserve">AZUCAR ENDULZANTE STEVIA 0.8GR </t>
  </si>
  <si>
    <t>CAJA*100 SOBRES</t>
  </si>
  <si>
    <t xml:space="preserve">AZUCAR REFINADA SOBRE                                                      </t>
  </si>
  <si>
    <t>Paquete*200 BOLSAS</t>
  </si>
  <si>
    <t xml:space="preserve">CAFÉ INSTITUCIONAL </t>
  </si>
  <si>
    <t>UNIDAD X 500 GRAMOS</t>
  </si>
  <si>
    <t xml:space="preserve">CREMA INSTANTANEA BOLSA </t>
  </si>
  <si>
    <t>Unidad *430GR</t>
  </si>
  <si>
    <t xml:space="preserve">CREMA INSTANTANEA LIGTH </t>
  </si>
  <si>
    <t>FRASCO *450GR</t>
  </si>
  <si>
    <t>CREMA INSTANTANEA NO LACTEA</t>
  </si>
  <si>
    <t>PAQUETE X 100 UNIDADES  DE 4 GRAMOS</t>
  </si>
  <si>
    <t xml:space="preserve">FILTRO PAPEL CAFETERAS 15*5*12 </t>
  </si>
  <si>
    <t>CAJA POR 500 UNIDADES C/U</t>
  </si>
  <si>
    <t xml:space="preserve">FILTRO TELA/GRECA </t>
  </si>
  <si>
    <t>IND 1 LIBRA</t>
  </si>
  <si>
    <t>IND 1/2 LIBRA</t>
  </si>
  <si>
    <t>INFUSION TE NEGRO</t>
  </si>
  <si>
    <t>Caja*20BL</t>
  </si>
  <si>
    <t>MEZCLADOR DE MADERA</t>
  </si>
  <si>
    <t xml:space="preserve">PAQTE *1000  DE 14 CM * 5 MM </t>
  </si>
  <si>
    <t>SERVILLETA CAFET 27.5*17CM NATURAL</t>
  </si>
  <si>
    <t xml:space="preserve"> PQT*200</t>
  </si>
  <si>
    <t xml:space="preserve">SERVILLETA DE LUJO 32*33CM 72501 BLANCA </t>
  </si>
  <si>
    <t>PQT*50</t>
  </si>
  <si>
    <t xml:space="preserve">TERMO EN ACERO INOXIDABLE </t>
  </si>
  <si>
    <t>CAPACIDAD 3 LITROS CON DISPENSADOR</t>
  </si>
  <si>
    <t>VASO CARTON 4 ONZAS</t>
  </si>
  <si>
    <t>PAQUETE X 50 UNIDADES</t>
  </si>
  <si>
    <t>VASO CARTON 7 ONZAS</t>
  </si>
  <si>
    <t>VASO DE VIDRIO 11 ONZAS</t>
  </si>
  <si>
    <t xml:space="preserve">ALMOHADILLA DACTILAR REDONDA 5 CM                                                          </t>
  </si>
  <si>
    <t>U Y P</t>
  </si>
  <si>
    <t>ARCHIVADOR FUELLE OFICIO Y CARTA</t>
  </si>
  <si>
    <t>BANDA CAUCHO CALIBRE 22</t>
  </si>
  <si>
    <t xml:space="preserve"> CJ*25G</t>
  </si>
  <si>
    <t>BANDEJA MADERA SENCILLA PARA ESCRITORIO</t>
  </si>
  <si>
    <t>PRODUCTOS  ELABORADOS CON MATERIAS PRIMAS AMIGABLES CON EL MEDIO AMBIENTE Y/O BIODEGRADABLES Y/O CON PROCESOS PRODUCTIVOS AMIGABLES</t>
  </si>
  <si>
    <t>BANDERITAS DE COLORES</t>
  </si>
  <si>
    <t>BLOCK BOND AMARILLO CARTA 50HJ C/R AMARILLO ANOTACION</t>
  </si>
  <si>
    <t>BOLIGRAFO COLORES SURTIDOS</t>
  </si>
  <si>
    <t>BOLIGRAFO GEL COLORES SURTIDOS</t>
  </si>
  <si>
    <t>BOLSA COURIER CON BOLSILLO CAL 3 19CM*25CM BLANCA</t>
  </si>
  <si>
    <t>BOLSA COURIER CON BOLSILLO CAL 3 29CM*38CM BLANCA</t>
  </si>
  <si>
    <t xml:space="preserve">BOLSILLO PROTECTOR ACETATO CARTA POLIPROPILENO </t>
  </si>
  <si>
    <t xml:space="preserve">BORRADOR NATA </t>
  </si>
  <si>
    <t xml:space="preserve">BORRADOR TABLERO PORCELANIZADO                                                                       </t>
  </si>
  <si>
    <t xml:space="preserve">CAJA ARCHIVO INACT 26*31*38.5CM RF 35-14 </t>
  </si>
  <si>
    <t xml:space="preserve">CAJA CARTON NEVERA # 12 21*40*26 CM S/RECUBRI C/ADHESIVO </t>
  </si>
  <si>
    <t>CARPETA 4 ALETAS DESACIFICADA</t>
  </si>
  <si>
    <t>CARPETA PRESENTACIÓN CARTA BLANCA</t>
  </si>
  <si>
    <t>CARTULINA ECOLOGICA COLOR NATURAL TAMAÑO CARTA</t>
  </si>
  <si>
    <t>PQ*200 UNIDADES</t>
  </si>
  <si>
    <t>CARTULINA ECOLOGICA COLOR NATURAL TAMAÑO OFICIO</t>
  </si>
  <si>
    <t>CD-R  700MB 80MIN 40X/48X/52X SLIM C</t>
  </si>
  <si>
    <t xml:space="preserve">CD-RW 12X VERBATIM REF 95161 </t>
  </si>
  <si>
    <t>CINTA ADHESIVA 12MM*40M TRANSPARENTE</t>
  </si>
  <si>
    <t>CINTA EMPAQUE 48 MM * 100 M TRANSPARENTE ROLLO</t>
  </si>
  <si>
    <t xml:space="preserve">CINTA MAGICA 19MM*33M INVISIBLE                                                                      </t>
  </si>
  <si>
    <t>CINTA TERMICA CERA IMPRESORA ZEBRA 110*74 MTS</t>
  </si>
  <si>
    <t xml:space="preserve">CINTA TERMICA ZEBRA YMCKO 200 IMAGENES COLOR 800033-840 </t>
  </si>
  <si>
    <t>CLIP CORRIENTE  CJ*100</t>
  </si>
  <si>
    <t>CLIP MARIPOSA  CJ*50</t>
  </si>
  <si>
    <t>CORRECTOR LIQUIDO BASE AGUA 18 ML</t>
  </si>
  <si>
    <t xml:space="preserve">CORTADOR PLASTICO GRANDE </t>
  </si>
  <si>
    <t>CORTADOR PLASTICO PEQUEÑO</t>
  </si>
  <si>
    <t xml:space="preserve">COSEDORA OFICINA 25 HJS                                                           </t>
  </si>
  <si>
    <t xml:space="preserve">COSEDORA SEMI INDUSTRIAL 120 HJ REF NHI-100 </t>
  </si>
  <si>
    <t>CREMA CUENTA BILLETES Ó HUMECEDOR DE DEDOS 42 GRS</t>
  </si>
  <si>
    <t>CUBIERTA BISELETE CARTA TRANSPARENTE</t>
  </si>
  <si>
    <t>DATA CARTRIGE ULTRIUM LT06</t>
  </si>
  <si>
    <t xml:space="preserve">DIADEMA MIC 3.5MM ACC-DXU-0169 XUE </t>
  </si>
  <si>
    <t>DISPENSADOR DE CINTA DE EMPAQUE</t>
  </si>
  <si>
    <t>DISPENSADOR DE CINTA DELGADA</t>
  </si>
  <si>
    <t>DVD -RW  4.7 GB</t>
  </si>
  <si>
    <t xml:space="preserve">FELPA SOBRE PARA CD PLASTICO GENERICO </t>
  </si>
  <si>
    <t>Unidad PQT*100</t>
  </si>
  <si>
    <t>FOLDER ALETA CARTON OFICIO VERTICAL SUP. C.C.</t>
  </si>
  <si>
    <t>FOLDER COLGANTE CARTON OFICIO VAR. PLAST.</t>
  </si>
  <si>
    <t xml:space="preserve">GANCHO LEGAJADOR POLIPROPILENO TRANSPARENTE  </t>
  </si>
  <si>
    <t>PQ*20</t>
  </si>
  <si>
    <t>GRAPA ESTANDAR COBRIZADA 26/6</t>
  </si>
  <si>
    <t>CJ*5000</t>
  </si>
  <si>
    <t xml:space="preserve">GRAPA INDUSTRIAL 9/10 (SK 23/10)                                                  </t>
  </si>
  <si>
    <t>CJ*1000</t>
  </si>
  <si>
    <t xml:space="preserve">GRAPA INDUSTRIAL 9-23/14 (SK 23/14) </t>
  </si>
  <si>
    <t>LABELS IBM PARA ULTRIUM IBM 3,4,5,6 Y 7 EDP-TTG-LTO</t>
  </si>
  <si>
    <t>LAPIZ CHEQUEO ROJO</t>
  </si>
  <si>
    <t>LAPIZ No. 2 NEGRO</t>
  </si>
  <si>
    <t xml:space="preserve">LEGAJADOR AZ OFICIO AZUL </t>
  </si>
  <si>
    <t>MARCADOR BORRASECO DE COLORES SURTIDOS</t>
  </si>
  <si>
    <t>MARCADOR PERMANENTE VARIOS COLORES</t>
  </si>
  <si>
    <t xml:space="preserve">NOTAS AUTOAD. 50*40MM AMARILLA </t>
  </si>
  <si>
    <t xml:space="preserve"> PQ*3</t>
  </si>
  <si>
    <t>NOTAS AUTOAD. 76*76MM NEON COLORES 654  3M</t>
  </si>
  <si>
    <t>PQ*5</t>
  </si>
  <si>
    <t xml:space="preserve">PAPEL CARTA BLANCO FOTOCOPIA-LASER  75G </t>
  </si>
  <si>
    <t>Unidad*resma 500 hojas</t>
  </si>
  <si>
    <t>PAPEL ECOLOGICO CARTA COLOR NATURAL DE 75G</t>
  </si>
  <si>
    <t xml:space="preserve">PAPEL OFICIO BLANCO FOTOCOPIA-LASER 75G </t>
  </si>
  <si>
    <t>PASTA CATALOGO  0.5 PULG BLANCA CARTA</t>
  </si>
  <si>
    <t>PASTA CATALOGO  2.0 PULG  BLANCA CARTA</t>
  </si>
  <si>
    <t>PASTA CATALOGO 105 1.5 BLANCA</t>
  </si>
  <si>
    <t xml:space="preserve">PEGANTE BARRA 22GR </t>
  </si>
  <si>
    <t xml:space="preserve">PEGANTE INSTANTANEO SUPER BONDER </t>
  </si>
  <si>
    <t>FC*3GR</t>
  </si>
  <si>
    <t xml:space="preserve">PEGANTE O COLBON  DE 225 GR </t>
  </si>
  <si>
    <t xml:space="preserve">PEGANTE O COLBON DE 4 KILOS                                                                  </t>
  </si>
  <si>
    <t>PERFORADORA DE 3 HUECOS INDUSTRIAL</t>
  </si>
  <si>
    <t>PERFORADORA INDUSTRIAL DE 2 HUECOS, CAPACIDAD 100 HOJAS</t>
  </si>
  <si>
    <t xml:space="preserve">PERFORADORA OFICINA 20 HOJAS </t>
  </si>
  <si>
    <t>PIN PARA PERFORADORA</t>
  </si>
  <si>
    <t>REGLA 30CM COLORES TRANSPARENTES</t>
  </si>
  <si>
    <t>RESALTADOR  DE COLORES SURTIDOS</t>
  </si>
  <si>
    <t xml:space="preserve">ROLLO KRAFT 24PULG 60GR 8 KILOS +/- 230 MTS                                                          </t>
  </si>
  <si>
    <t xml:space="preserve">ROLLO PLASTICO BURBUJA  </t>
  </si>
  <si>
    <t>UNIDAD 1,5 METROS</t>
  </si>
  <si>
    <t>SACAGANCHO</t>
  </si>
  <si>
    <t>SACAGANCHOS INDUSTRIAL</t>
  </si>
  <si>
    <t>SELLO NUMERADOR AUTOMATICO DE 8 DIGITOS</t>
  </si>
  <si>
    <t>SELLO NUMERADOR MANUAL DE 6 DIGITOS</t>
  </si>
  <si>
    <t>SEPARADOR O GUIA CLASIFICADORA POLIPROPILENO PASTA ARGOLLA 105-5 COLOR</t>
  </si>
  <si>
    <t xml:space="preserve"> PQ*5 </t>
  </si>
  <si>
    <t xml:space="preserve">TABLERO ACRILICO DE 120 CM * 150 CM </t>
  </si>
  <si>
    <t xml:space="preserve">TABLERO CORCHO 80*120 CM MARCO MADERA </t>
  </si>
  <si>
    <t>TABLERO PORCELANIZADO 120*80 CM MARCO MADERA</t>
  </si>
  <si>
    <t xml:space="preserve">TAJALAPIZ ELECTRICO </t>
  </si>
  <si>
    <t xml:space="preserve">TIJERAS 7PULG OJO PLASTICO </t>
  </si>
  <si>
    <t xml:space="preserve">TINTA PARA SELLOS 28 C.C </t>
  </si>
  <si>
    <t>ADHESIVOS PARA CORRESPONDENCIA</t>
  </si>
  <si>
    <t>ADHESIVOS PARA CORRESPONDENCIA, RECTANGULARES TAMAÑO DE CADA ADHESIVO 7.5  CM ANCHO * 2.5 CM DE LARGO,  CADA ROLLO DEBE CONTENER 2.500 ADHESIVOS</t>
  </si>
  <si>
    <t xml:space="preserve">
ETIQUETAS ADHESIVAS IMPRESORAS DYMO</t>
  </si>
  <si>
    <t>ETIQUETAS ADHESIVAS IMPRESORAS DYMO 450 – 59 X101 MM REF 30256</t>
  </si>
  <si>
    <t>ITEM</t>
  </si>
  <si>
    <t>DESCRIPCIÓN DEL INSUMO A SUMINISTRAR</t>
  </si>
  <si>
    <t>PRESENTACIÓN MINIMA REQUERIDA</t>
  </si>
  <si>
    <t>ASPECTOS AMBIENTALES</t>
  </si>
  <si>
    <t xml:space="preserve"> PAD MOUSE CAUCHO IMAGEN PREVISORA VULCANIZADO  CON LOGO PREVISORA EN POLICROMIA</t>
  </si>
  <si>
    <t>MOUSE PAD CAUCHO IMAGEN PREVISORA VULCANIZADO MEDIDA 22X22 CMS CUADRADO CON LOGO PREVISORA EN POLIGROMIA , PRESENTACION: UNIDAD</t>
  </si>
  <si>
    <t>UTILES Y PAPELERIA</t>
  </si>
  <si>
    <t>SOBRE  ECOLOGICO CORRESPONDENCIA  CON IMAGEN "PREVISORA"</t>
  </si>
  <si>
    <t xml:space="preserve">
TAMAÑO FINAL: IMPOSICIÓN 275 mm ANCHO X 350 mm ALTO. TAMAÑO APAISADO 23.5 x 15.0 cm CON VENTANILLA DE TAMAÑO 13.0 x 6.5 cm.
IMPRESIÓN: A 2 COLORES EN LA CARA.
PAPEL: ELABORADO 100% DE FIBRA DE CAÑA DE AZUCAR (BAGAZO), CON MATERIA PRIMA NATURAL, RENOVABLE, RECICLABLE Y 100% BIODEGRADABLE LIBRE DE BLANQUEADORES QUÍMICOS Y DE FLUOROQUÍMICOS DE 90 gr/m2.
FINALIZACIÓN: CORTAR A TAMAÑO FINAL. SOBRE ARMADO CON VENTANILLA.
PRESENTACIÓN: UNIDAD
</t>
  </si>
  <si>
    <t>SOBRE ECOLOGICO CARTA   "IMAGEN PREVISORA"</t>
  </si>
  <si>
    <t>TAMAÑO FINAL: IMPOSICIÓN 480 mm ANCHO X 340 mm ALTO. TAMAÑO ARMADO 22.5 x 29 cm.
IMPRESIÓN: A 2 COLORES EN LA CARA.
 PAPEL: ELABORADO 100% DE FIBRA DE CAÑA DE AZUCAR (BAGAZO), CON MATERIA PRIMA NATURAL, RENOVABLE, RECICLABLE Y 100% BIODEGRADABLE LIBRE DE BLANQUEADORES QUÍMICOS Y DE FLUOROQUÍMICOS DE 90 gr/m2.
FINALIZACIÓN: CORTAR A TAMAÑO FINAL. 
PRESENTACIÓN: UNIDAD</t>
  </si>
  <si>
    <t>SOBRE ECOLOGICO OFICIO   "IMAGEN PREVISORA"</t>
  </si>
  <si>
    <t xml:space="preserve">
TAMAÑO FINAL: IMPOSICIÓN 480 mm ANCHO X 685 mm ALTO SOBRE ARMADOS, TAMAÑO 25.0 x 35.0 cm.
IMPRESIÓN: A 2 COLORES EN LA CARA.
PAPEL: ELABORADO 100% DE FIBRA DE CAÑA DE AZUCAR (BAGAZO), CON MATERIA PRIMA NATURAL, RENOVABLE, RECICLABLE Y 100% BIODEGRADABLE LIBRE DE BLANQUEADORES QUÍMICOS Y DE FLUOROQUÍMICOS DE 90 gr/m2.
FINALIZACIÓN: CORTAR A TAMAÑO FINAL. 
PRESENTACIÓN: UNIDAD
</t>
  </si>
  <si>
    <t xml:space="preserve">AUTODECLARACION O CERTIFICACIONES QUE VALIDEN EL ORIGEN DE LA MATERIA PRIMA Y/0 CERTIFICACION QUE EL PRODUCTO ES BIODEGRADABLE Y/O CERTIFICACIÓN QUE VALIDE QUE EL PRODUCTO ES ELABORADO CON MATERIAS PRIMAS AMIGABLES CON EL MEDIO AMBIENTE, SE ACEPTA CERTIFICACIÓN FSC (PARTE DE LA MATERIA PRIMA DEL PRODUCTO PROCEDE DE BOSQUES CULTIVADOS) </t>
  </si>
  <si>
    <t>SOBRE ECOLOGICO EXTRAOFICIO   "IMAGEN PREVISORA"</t>
  </si>
  <si>
    <t xml:space="preserve">
TAMAÑO FINAL: IMPOSICIÓN 480 mm ANCHO X 685 mm ALTO, SOBRES ARMADOS, TAMAÑO 30.0 x 42.0 cm.
IMPRESIÓN: A 2 COLORES EN LA CARA.
PAPEL:ELABORADO 100% DE FIBRA DE CAÑA DE AZUCAR (BAGAZO), CON MATERIA PRIMA NATURAL, RENOVABLE, RECICLABLE Y 100% BIODEGRADABLE LIBRE DE BLANQUEADORES QUÍMICOS Y DE FLUOROQUÍMICOS DE 90 gr/m2.
FINALIZACIÓN: CORTAR A TAMAÑO FINAL. 
PRESENTACIÓN: UNIDAD</t>
  </si>
  <si>
    <t>CARPETA PRESENTACION CARTA POLICROMIA "PREVISORA"</t>
  </si>
  <si>
    <t xml:space="preserve">
TAMAÑO FINAL: IMPOSICIÓN 500 mm ANCHO x 390 mm ALTO. TAMAÑO ABIERTO 48.0 cm x 30.0 cm, TAMAÑO CERRADO 24.0 cm X 30.0 cm.
IMPRESIÓN:  A CUATRIMANÍA EN LA CARA
PAPEL: ESMALTADO BRILLANTE C1S GLOSS DE 250 gr/m2.
ACABADOS: PLASTIFICADO CARA BRILLO CALOR Y TROQUELADO.
FINALIZACIÓN: CORTAR A TAMAÑO FINAL CARPETA  A DOS (2) CUERPOS, LLEVA 1 BOLSILLO INTERNO DE 9.0 cm Y TROQUELADA CON 2 ALETAS O PESTAÑAS PARA LAS GRAPAS .
PRESENTACIÓN: UNIDAD
</t>
  </si>
  <si>
    <t>CARPETA PRESENTACION OFICIO POLICROMIA "PREVISORA"</t>
  </si>
  <si>
    <t xml:space="preserve">
TAMAÑO FINAL: IMPOSICIÓN 500 mm ANCHO x 450 mm ALTO. TAMAÑO ABIERTO 48.0 cm x 34.0 cm, TAMAÑO CERRADO 24 cm X 34 cm.
IMPRESIÓN:  A CUATRIMANÍA EN LA CARA
PAPEL: ESMALTADO BRILLANTE C1S GLOSS DE 250 gr/m2.
ACABADOS: PLASTIFICADO CARA BRILLO CALOR Y TROQUELADO.
FINALIZACIÓN: CORTAR A TAMAÑO FINAL CARPETA  A DOS (2) CUERPOS, LLEVA 1 BOLSILLO INTERNO DE 11.5 cm Y TROQUELADA CON 4 RANURAS EN EL BOLSILLO PARA TARJETAS DE PRESENTACIÓN.
</t>
  </si>
  <si>
    <t>CONVENCION COLECTIVA DE TRABAJO</t>
  </si>
  <si>
    <t>CUADERNILLO DE 8 ½ * 13 PULGADAS, DOBLADO A LA MITAD, ELABORADO EN PAPEL ECOLOGICO EN SU INTERIOR COLOR NATURAL DE 75 GRAMOS  A UNA TINTA Y CARATULA EN CARTULINA ECOLOGICA  DE 302 GRAMOS A 4 TINTAS.                                    ELABORADO 100% DE FIBRA DE CAÑA DE AZUCAR (BAGAZO), CON MATERIA PRIMA NATURAL, RENOVABLE, RECICLABLE Y 100% BIODEGRADABLE LIBRE DE BLANQUEADORES QUÍMICOS Y DE FLUOROQUÍMICOS.                                                                                                              PRESENTACIÓN: UNIDAD                                                                                                                                                                        PAGINAS: APROX 40 PAGINAS CON TEXTOS POR LAS DOS CARAS.</t>
  </si>
  <si>
    <t>VALE DEFINITIVO DE CAJA MENOR X LIBRETA 50 HOJAS</t>
  </si>
  <si>
    <t xml:space="preserve">
TAMAÑO FINAL: 140 mm ANCHO x 105 mm ALTO. APAISADA.
IMPRESIÓN:  INTERIOR 100 PAGINAS A 1 COLORES EN LA CARA.
TAPAS NO IMPRESO
PAPEL: 100% DE FIBRA DE CAÑA DE AZUCAR (BAGAZO), CON MATERIA PRIMA NATURAL, RENOVABLE, RECICLABLE Y 100% BIODEGRADABLE LIBRE DE BLANQUEADORES QUÍMICOS Y DE FLUOROQUÍMICOS INTERIOR DE 70 gr/m2g
TAPAS KRAFT ECOLOGICO DE 90 gr/m2.
ENCUADERNACIÓN: ENGOMADO MANUAL LIBRETA APAISADA A 1 PARTE X500 HOJAS, HOJAS IGUALES, CON NUMERACIÓN EN ROJO.
ENCOLADA POR EL LADO SUPERIOR DE 14 cm.
PRESENTACIÓN: LIBRETA (50 X 1)
</t>
  </si>
  <si>
    <t>ESCARAPELA C/CARTONERA+YOYO IMPRESO, CON LOGO PREVISORA</t>
  </si>
  <si>
    <t>ESCARAPELA C / CARTONERA + YOYO IMPRESO A 4X0 CON LOGO PREVISORA PRESENTACIÓN UNIDAD (ESCARAPELA (CARNÉ) + YOYO).</t>
  </si>
  <si>
    <t xml:space="preserve">ASPECTOS AMBIENTALES </t>
  </si>
  <si>
    <t>FOLDER LICITACION ARGOLLA     PASTA     DE    3 PULGADAS</t>
  </si>
  <si>
    <r>
      <t xml:space="preserve">
TAMAÑO FINAL: ABIERTO IMPOSICIÓN 630 mm ANCHO X 340 mm ALTO. FOLDER DE TAMAÑO CERRADO 27.0 DE ANCHO X 30.0 DE ALTO X 5.0 cm DE LOMO, TAMAÑO ABIERTO 59.0 cm x 30.0 cm.
IMPRESIÓN: CARATULA - PORTADA A CUATRÍCROMÍA EN LA CARA.
GUARDA SIN IMPRESIÓN. NO IMPRESO.
PAPEL: CARATULA- PORTADA PAPEL ESMALTADO C2S GLOSS DE 150 gr/m2.
GUARDA SIN IMPRESIÓN PAPEL ESMALTADO C2S GLOSS DE 200 gr/m2.
ACABADOS: CARATULA - PORTADA PLASTIFICADO CARA BRILLO CALOR, GUARDA SIN IMPRESIÓN PLASTIFICADO CARA BRILLO CALOR.
FINALIZACIÓN: CORTAR A TAMAÑO FINAL. FOLDER ELABORADO EN TAPA DURA DE CARTON PRENSADO DE 2.0 mm, CON HERRAJE METÁLICO DE 3 ARGOLLAS </t>
    </r>
    <r>
      <rPr>
        <b/>
        <sz val="8"/>
        <rFont val="Tahoma"/>
        <family val="2"/>
      </rPr>
      <t xml:space="preserve">" </t>
    </r>
    <r>
      <rPr>
        <sz val="8"/>
        <rFont val="Tahoma"/>
        <family val="2"/>
      </rPr>
      <t>REDONDAS  O " DE 3  PULGADAS.
PRESENTACIÓN: UNIDAD</t>
    </r>
  </si>
  <si>
    <t>GASTOS DE EMISION DE POLIZAS</t>
  </si>
  <si>
    <t xml:space="preserve">FOLDER LICITACION ARGOLLA     PASTA     DE    1 PULGADA </t>
  </si>
  <si>
    <r>
      <t xml:space="preserve">TAMAÑO FINAL: ABIERTO IMPOSICIÓN 630 mm ANCHO X 340 mm ALTO. FOLDER DE TAMAÑO CERRADO 27.0 DE ANCHO X 30.0 DE ALTO X 5.0 cm DE LOMO, TAMAÑO ABIERTO 59.0 cm x 30.0 cm.
IMPRESIÓN: CARATULA - PORTADA A CUATRÍCROMÍA EN LA CARA.
GUARDA SIN IMPRESIÓN. NO IMPRESO.
PAPEL: CARATULA- PORTADA PAPEL ESMALTADO C2S GLOSS DE 150 gr/m2.
GUARDA SIN IMPRESIÓN PAPEL ESMALTADO C2S GLOSS DE 200 gr/m2.
ACABADOS: CARATULA - PORTADA PLASTIFICADO CARA BRILLO CALOR, GUARDA SIN IMPRESIÓN PLASTIFICADO CARA BRILLO CALOR.
FINALIZACIÓN: CORTAR A TAMAÑO FINAL. FOLDER ELABORADO EN TAPA DURA DE CARTON PRENSADO DE 2.0 mm, CON HERRAJE METÁLICO DE 3 ARGOLLAS </t>
    </r>
    <r>
      <rPr>
        <b/>
        <sz val="8"/>
        <rFont val="Tahoma"/>
        <family val="2"/>
      </rPr>
      <t xml:space="preserve">" </t>
    </r>
    <r>
      <rPr>
        <sz val="8"/>
        <rFont val="Tahoma"/>
        <family val="2"/>
      </rPr>
      <t>REDONDAS  O " DE 1  PULGADA.
PRESENTACIÓN: UNIDAD</t>
    </r>
  </si>
  <si>
    <t xml:space="preserve">FOLDER LICITACION ARGOLLA     PASTA     DE    2  PULGADAS   </t>
  </si>
  <si>
    <r>
      <t xml:space="preserve">TAMAÑO FINAL: ABIERTO IMPOSICIÓN 630 mm ANCHO X 340 mm ALTO. FOLDER DE TAMAÑO CERRADO 27.0 DE ANCHO X 30.0 DE ALTO X 5.0 cm DE LOMO, TAMAÑO ABIERTO 59.0 cm x 30.0 cm.
IMPRESIÓN: CARATULA - PORTADA A CUATRÍCROMÍA EN LA CARA.
GUARDA SIN IMPRESIÓN. NO IMPRESO.
PAPEL: CARATULA- PORTADA PAPELES ESMALTADOS C2S GLOSS DE 150 gr/m2.
GUARDA SIN IMPRESIÓN PAPELES ESMALTADOS C2S GLOSS DE 200 gr/m2.
ACABADOS: CARATULA - PORTADA PLASTIFICADO CARA BRILLO CALOR, GUARDA SIN IMPRESIÓN PLASTIFICADO CARA BRILLO CALOR.
FINALIZACIÓN: CORTAR A TAMAÑO FINAL. FOLDER ELABORADO EN TAPA DURA DE CARTON PRENSADO DE 2.0 mm, CON HERRAJE METÁLICO DE 3 ARGOLLAS </t>
    </r>
    <r>
      <rPr>
        <b/>
        <sz val="8"/>
        <rFont val="Tahoma"/>
        <family val="2"/>
      </rPr>
      <t xml:space="preserve">" </t>
    </r>
    <r>
      <rPr>
        <sz val="8"/>
        <rFont val="Tahoma"/>
        <family val="2"/>
      </rPr>
      <t>REDONDAS  O " DE 2  PULGADAS.
PRESENTACIÓN: UNIDAD</t>
    </r>
  </si>
  <si>
    <t>CARNET SEGURO ACCIDENTES PERSONALES JUVENILES EN PVC</t>
  </si>
  <si>
    <t>CARNÉ SEGURO ACCIDENTES PERSONALES JUVENILES, TAMAÑO 8,7 cm x5,5 cm en PVC CALIBRE 20, A 4X4 TINTAS, 2 PAGINAS PRESENTACIÓN: UNIDAD</t>
  </si>
  <si>
    <t>SEGURO ACCIDENTES PERSONALES JUVENILES EN PAPEL ECOLOGICO</t>
  </si>
  <si>
    <t>TAMAÑO FINAL: 182 mm ANCHO X 286 mm ALTO .( HOJA X5 CARNES)
IMPRESIÓN: A CUATRÍCROMÍA EN LA CARA.
PAPEL: 100% DE FIBRA DE CAÑA DE AZUCAR (BAGAZO), CON MATERIA PRIMA NATURAL, RENOVABLE, RECICLABLE Y 100% BIODEGRADABLE LIBRE DE BLANQUEADORES QUÍMICOS Y DE FLUOROQUÍMICO  DE 90 gr/m2.
ACABADOS: SEMIPERFORADO PARA DESPRENDER.
FINALIZACIÓN: CORTAR A TAMAÑO FINAL.
PRESENTACIÓN:  HOJA CON 5 CARNES CON SEMIPERFORADO PARA DESPRENDER. PARA LAS CANTIDADES DE 100.000 HOJAS SON 500.000 CARNETS DE TAMAÑO 182 mm x 58 mm,   .</t>
  </si>
  <si>
    <t>CARPETA PARA POLIZAS CARPETA"PREVISORA"</t>
  </si>
  <si>
    <t xml:space="preserve">
TAMAÑO FINAL: 230 mm ANCHO X 300 mm ALTO. TAMAÑO ABIERTO 46.0 CM X 30.0 TAMAÑO CERRADO 23.0 cm x 30.0 cm.
IMPRESIÓN: 4 PAGINAS A CUATRÍCROMÍA EN LA CARA.
PAPEL: ESMALTADO BRILLANTE C1S GLOSS DE 250 gr/m2.
ACABADOS: PLASTIFICADO CARA MATE CALOR Y GRAFADO.
FINALIZACIÓN: CORTAR TAMAÑO FINAL Y PLEGADO. CARPETA A DOS (2) CUERPOS, GRAFADA  SIN BOLSILLOS Y SIN NINGUNA CLASE DE TROQUEL.
PRESENTACIÓN. UNIDADFINALIZACIÓN: CORTAR A TAMAÑO FINAL CARPETA  A DOS (2) CUERPOS, LLEVA 1 BOLSILLO INTERNO DE 11.5 cm Y TROQUELADA CON 4 RANURAS EN EL BOLSILLO PARA TARJETAS DE PRESENTACIÓN.</t>
  </si>
  <si>
    <t>TOTAL</t>
  </si>
  <si>
    <t>CAFETERIA</t>
  </si>
  <si>
    <t>GASTOS DE EMISIÓN DE POLIZAS</t>
  </si>
  <si>
    <t>PUNTOS ASIGNADOS</t>
  </si>
  <si>
    <t>UTILES Y PAPELERIA INSUMOS</t>
  </si>
  <si>
    <t>UTILES Y PAPELERIA FORMAS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</si>
</sst>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5" x14ac:knownFonts="1">
    <font>
      <sz val="11"/>
      <color theme="1"/>
      <name val="Calibri"/>
      <family val="2"/>
      <scheme val="minor"/>
    </font>
    <font>
      <sz val="11"/>
      <color theme="1"/>
      <name val="Calibri"/>
      <family val="2"/>
      <scheme val="minor"/>
    </font>
    <font>
      <b/>
      <sz val="8"/>
      <color theme="1"/>
      <name val="Tahoma"/>
      <family val="2"/>
    </font>
    <font>
      <sz val="8"/>
      <color theme="1"/>
      <name val="Tahoma"/>
      <family val="2"/>
    </font>
    <font>
      <b/>
      <sz val="8"/>
      <name val="Tahoma"/>
      <family val="2"/>
    </font>
    <font>
      <b/>
      <sz val="9"/>
      <color theme="1"/>
      <name val="Tahoma"/>
      <family val="2"/>
    </font>
    <font>
      <sz val="10"/>
      <name val="Arial"/>
      <family val="2"/>
    </font>
    <font>
      <sz val="8"/>
      <name val="Tahoma"/>
      <family val="2"/>
    </font>
    <font>
      <sz val="8"/>
      <color theme="1"/>
      <name val="Calibri"/>
      <family val="2"/>
      <scheme val="minor"/>
    </font>
    <font>
      <b/>
      <sz val="8"/>
      <color theme="0"/>
      <name val="Tahoma"/>
      <family val="2"/>
    </font>
    <font>
      <b/>
      <sz val="11"/>
      <color theme="1"/>
      <name val="Calibri"/>
      <family val="2"/>
      <scheme val="minor"/>
    </font>
    <font>
      <b/>
      <sz val="11"/>
      <color theme="0"/>
      <name val="Calibri"/>
      <family val="2"/>
      <scheme val="minor"/>
    </font>
    <font>
      <sz val="11"/>
      <color theme="0"/>
      <name val="Calibri"/>
      <family val="2"/>
      <scheme val="minor"/>
    </font>
    <font>
      <sz val="8"/>
      <color theme="0"/>
      <name val="Tahoma"/>
      <family val="2"/>
    </font>
    <font>
      <b/>
      <sz val="9"/>
      <color theme="0"/>
      <name val="Tahoma"/>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7"/>
        <bgColor indexed="64"/>
      </patternFill>
    </fill>
    <fill>
      <patternFill patternType="solid">
        <fgColor theme="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s>
  <borders count="8">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2" fontId="1" fillId="0" borderId="0" applyFont="0" applyFill="0" applyBorder="0" applyAlignment="0" applyProtection="0"/>
    <xf numFmtId="0" fontId="6" fillId="0" borderId="0"/>
    <xf numFmtId="0" fontId="6" fillId="0" borderId="0"/>
  </cellStyleXfs>
  <cellXfs count="75">
    <xf numFmtId="0" fontId="0" fillId="0" borderId="0" xfId="0"/>
    <xf numFmtId="0" fontId="3" fillId="0" borderId="0" xfId="0" applyFont="1" applyAlignment="1">
      <alignment vertical="center"/>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vertical="center"/>
    </xf>
    <xf numFmtId="42" fontId="3" fillId="0" borderId="2" xfId="1" applyFont="1" applyBorder="1" applyAlignment="1">
      <alignment vertical="center"/>
    </xf>
    <xf numFmtId="9" fontId="3" fillId="0" borderId="2" xfId="0" applyNumberFormat="1" applyFont="1" applyBorder="1" applyAlignment="1">
      <alignment horizontal="center" vertical="center"/>
    </xf>
    <xf numFmtId="42" fontId="3" fillId="0" borderId="2" xfId="1" applyFont="1" applyBorder="1" applyAlignment="1">
      <alignment horizontal="center" vertical="center"/>
    </xf>
    <xf numFmtId="42" fontId="3" fillId="0" borderId="2" xfId="0" applyNumberFormat="1" applyFont="1" applyBorder="1" applyAlignment="1">
      <alignment vertical="center"/>
    </xf>
    <xf numFmtId="0" fontId="3" fillId="2" borderId="2" xfId="0" applyFont="1" applyFill="1" applyBorder="1" applyAlignment="1">
      <alignment horizontal="center" vertical="center" wrapText="1"/>
    </xf>
    <xf numFmtId="42" fontId="3" fillId="0" borderId="2" xfId="1" applyFont="1" applyFill="1" applyBorder="1" applyAlignment="1">
      <alignment vertical="center"/>
    </xf>
    <xf numFmtId="0" fontId="3" fillId="0" borderId="0" xfId="0" applyFont="1" applyAlignment="1">
      <alignment horizontal="center" vertical="center"/>
    </xf>
    <xf numFmtId="0" fontId="4"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xf numFmtId="0" fontId="3" fillId="0" borderId="0" xfId="0" applyFont="1" applyAlignment="1">
      <alignment horizontal="center"/>
    </xf>
    <xf numFmtId="42" fontId="3" fillId="0" borderId="0" xfId="1" applyFont="1"/>
    <xf numFmtId="0" fontId="2" fillId="2" borderId="4" xfId="0" applyFont="1" applyFill="1" applyBorder="1" applyAlignment="1">
      <alignment horizontal="center" vertical="center"/>
    </xf>
    <xf numFmtId="0" fontId="4" fillId="0" borderId="5" xfId="0" applyFont="1" applyBorder="1" applyAlignment="1">
      <alignment horizontal="center" vertical="center" wrapText="1"/>
    </xf>
    <xf numFmtId="0" fontId="7" fillId="0" borderId="5" xfId="2" applyFont="1" applyBorder="1" applyAlignment="1">
      <alignment horizontal="left" vertical="center" wrapText="1"/>
    </xf>
    <xf numFmtId="0" fontId="7" fillId="2" borderId="5" xfId="2" applyFont="1" applyFill="1" applyBorder="1" applyAlignment="1">
      <alignment horizontal="center" vertical="center" wrapText="1"/>
    </xf>
    <xf numFmtId="0" fontId="2" fillId="2" borderId="6" xfId="0" applyFont="1" applyFill="1" applyBorder="1" applyAlignment="1">
      <alignment horizontal="center" vertical="center"/>
    </xf>
    <xf numFmtId="0" fontId="4" fillId="0" borderId="2" xfId="0" applyFont="1" applyBorder="1" applyAlignment="1">
      <alignment horizontal="center" vertical="center" wrapText="1"/>
    </xf>
    <xf numFmtId="0" fontId="7" fillId="0" borderId="2" xfId="2" applyFont="1" applyBorder="1" applyAlignment="1">
      <alignment horizontal="left" vertical="center" wrapText="1"/>
    </xf>
    <xf numFmtId="0" fontId="7" fillId="2" borderId="2" xfId="2" applyFont="1" applyFill="1" applyBorder="1" applyAlignment="1">
      <alignment horizontal="center" vertical="center" wrapText="1"/>
    </xf>
    <xf numFmtId="0" fontId="3" fillId="0" borderId="2" xfId="0" applyFont="1" applyBorder="1" applyAlignment="1">
      <alignment horizontal="left" vertical="center" wrapText="1"/>
    </xf>
    <xf numFmtId="0" fontId="4" fillId="2" borderId="2" xfId="3" applyFont="1" applyFill="1" applyBorder="1" applyAlignment="1">
      <alignment horizontal="center" vertical="center" wrapText="1"/>
    </xf>
    <xf numFmtId="0" fontId="0" fillId="2" borderId="0" xfId="0" applyFill="1"/>
    <xf numFmtId="0" fontId="2" fillId="3" borderId="1" xfId="0" applyFont="1" applyFill="1" applyBorder="1" applyAlignment="1">
      <alignment horizontal="center" vertical="center" wrapText="1"/>
    </xf>
    <xf numFmtId="0" fontId="3" fillId="0" borderId="5" xfId="0" applyFont="1" applyBorder="1" applyAlignment="1">
      <alignment vertical="center"/>
    </xf>
    <xf numFmtId="42" fontId="3" fillId="0" borderId="5" xfId="1" applyFont="1" applyBorder="1" applyAlignment="1">
      <alignment vertical="center"/>
    </xf>
    <xf numFmtId="9" fontId="3" fillId="0" borderId="5" xfId="0" applyNumberFormat="1" applyFont="1" applyBorder="1" applyAlignment="1">
      <alignment vertical="center"/>
    </xf>
    <xf numFmtId="0" fontId="2"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5" xfId="0" applyFont="1" applyBorder="1" applyAlignment="1">
      <alignment vertical="center"/>
    </xf>
    <xf numFmtId="42" fontId="8" fillId="0" borderId="5" xfId="1" applyFont="1" applyBorder="1" applyAlignment="1">
      <alignment vertical="center"/>
    </xf>
    <xf numFmtId="9" fontId="8" fillId="0" borderId="5" xfId="0" applyNumberFormat="1" applyFont="1" applyBorder="1" applyAlignment="1">
      <alignment vertical="center"/>
    </xf>
    <xf numFmtId="42" fontId="8" fillId="0" borderId="2" xfId="1" applyFont="1" applyBorder="1" applyAlignment="1">
      <alignment vertical="center"/>
    </xf>
    <xf numFmtId="0" fontId="2" fillId="0" borderId="2" xfId="0" applyFont="1" applyBorder="1" applyAlignment="1">
      <alignment horizontal="center" vertical="center" wrapText="1"/>
    </xf>
    <xf numFmtId="0" fontId="2" fillId="0" borderId="0" xfId="0" applyFont="1"/>
    <xf numFmtId="0" fontId="2" fillId="0" borderId="2" xfId="3" applyFont="1" applyBorder="1" applyAlignment="1">
      <alignment horizontal="center" vertical="center" wrapText="1"/>
    </xf>
    <xf numFmtId="0" fontId="2" fillId="0" borderId="0" xfId="0" applyFont="1" applyAlignment="1">
      <alignment horizontal="center"/>
    </xf>
    <xf numFmtId="0" fontId="2" fillId="4" borderId="1" xfId="0" applyFont="1" applyFill="1" applyBorder="1" applyAlignment="1">
      <alignment horizontal="center" vertical="center" wrapText="1"/>
    </xf>
    <xf numFmtId="1" fontId="2" fillId="5" borderId="2"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42" fontId="2" fillId="5" borderId="2" xfId="1" applyFont="1" applyFill="1" applyBorder="1" applyAlignment="1">
      <alignment horizontal="center" vertical="center"/>
    </xf>
    <xf numFmtId="0" fontId="2" fillId="4" borderId="7" xfId="0" applyFont="1" applyFill="1" applyBorder="1" applyAlignment="1">
      <alignment horizontal="center" vertical="center" wrapText="1"/>
    </xf>
    <xf numFmtId="0" fontId="8" fillId="0" borderId="5" xfId="0" applyFont="1" applyBorder="1" applyAlignment="1">
      <alignment horizontal="center" vertical="center" wrapText="1"/>
    </xf>
    <xf numFmtId="42" fontId="2" fillId="5" borderId="2" xfId="0" applyNumberFormat="1" applyFont="1" applyFill="1" applyBorder="1"/>
    <xf numFmtId="42" fontId="8" fillId="0" borderId="5" xfId="0" applyNumberFormat="1" applyFont="1" applyBorder="1" applyAlignment="1">
      <alignment vertical="center"/>
    </xf>
    <xf numFmtId="0" fontId="0" fillId="0" borderId="2" xfId="0" applyBorder="1"/>
    <xf numFmtId="0" fontId="8" fillId="0" borderId="2" xfId="0" applyFont="1" applyBorder="1" applyAlignment="1">
      <alignment horizontal="center" vertical="center"/>
    </xf>
    <xf numFmtId="0" fontId="3" fillId="7" borderId="2" xfId="0" applyFont="1" applyFill="1" applyBorder="1" applyAlignment="1">
      <alignment horizontal="center" vertical="center"/>
    </xf>
    <xf numFmtId="0" fontId="3" fillId="7" borderId="0" xfId="0" applyFont="1" applyFill="1" applyAlignment="1">
      <alignment horizontal="center"/>
    </xf>
    <xf numFmtId="3" fontId="3" fillId="7" borderId="2" xfId="0" applyNumberFormat="1" applyFont="1" applyFill="1" applyBorder="1" applyAlignment="1">
      <alignment horizontal="center" vertical="center"/>
    </xf>
    <xf numFmtId="0" fontId="3" fillId="7" borderId="5" xfId="0" applyFont="1" applyFill="1" applyBorder="1" applyAlignment="1">
      <alignment horizontal="center" vertical="center"/>
    </xf>
    <xf numFmtId="0" fontId="0" fillId="0" borderId="0" xfId="0" applyAlignment="1">
      <alignment horizontal="center" vertical="center"/>
    </xf>
    <xf numFmtId="0" fontId="3" fillId="8" borderId="5" xfId="0" applyFont="1" applyFill="1" applyBorder="1" applyAlignment="1">
      <alignment horizontal="center" vertical="center"/>
    </xf>
    <xf numFmtId="3" fontId="3" fillId="8" borderId="5" xfId="0" applyNumberFormat="1" applyFont="1" applyFill="1" applyBorder="1" applyAlignment="1">
      <alignment horizontal="center" vertical="center"/>
    </xf>
    <xf numFmtId="0" fontId="8" fillId="0" borderId="5" xfId="0" applyFont="1" applyBorder="1" applyAlignment="1">
      <alignment horizontal="center" vertical="center"/>
    </xf>
    <xf numFmtId="3" fontId="8" fillId="0" borderId="2" xfId="0" applyNumberFormat="1" applyFont="1" applyBorder="1" applyAlignment="1">
      <alignment horizontal="center" vertical="center"/>
    </xf>
    <xf numFmtId="0" fontId="8" fillId="7" borderId="5" xfId="0" applyFont="1" applyFill="1" applyBorder="1" applyAlignment="1">
      <alignment horizontal="center" vertical="center"/>
    </xf>
    <xf numFmtId="3" fontId="8" fillId="8" borderId="5" xfId="0" applyNumberFormat="1" applyFont="1" applyFill="1" applyBorder="1" applyAlignment="1">
      <alignment horizontal="center" vertical="center"/>
    </xf>
    <xf numFmtId="3" fontId="8" fillId="7" borderId="2" xfId="0" applyNumberFormat="1" applyFont="1" applyFill="1" applyBorder="1" applyAlignment="1">
      <alignment horizontal="center" vertical="center"/>
    </xf>
    <xf numFmtId="0" fontId="0" fillId="0" borderId="0" xfId="0" applyAlignment="1">
      <alignment horizontal="center"/>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0" xfId="0" applyFont="1"/>
    <xf numFmtId="0" fontId="13" fillId="0" borderId="0" xfId="0" applyFont="1" applyAlignment="1">
      <alignment horizontal="center"/>
    </xf>
    <xf numFmtId="0" fontId="9" fillId="6" borderId="3" xfId="0" applyFont="1" applyFill="1" applyBorder="1" applyAlignment="1">
      <alignment horizontal="center" vertical="center" wrapText="1"/>
    </xf>
    <xf numFmtId="0" fontId="12" fillId="0" borderId="0" xfId="0" applyFont="1"/>
    <xf numFmtId="0" fontId="14" fillId="6" borderId="3" xfId="0" applyFont="1" applyFill="1" applyBorder="1" applyAlignment="1">
      <alignment horizontal="center" vertical="center" wrapText="1"/>
    </xf>
    <xf numFmtId="0" fontId="10" fillId="0" borderId="2" xfId="0" applyFont="1" applyBorder="1"/>
    <xf numFmtId="0" fontId="11" fillId="6" borderId="2" xfId="0" applyFont="1" applyFill="1" applyBorder="1" applyAlignment="1">
      <alignment horizontal="center" vertical="center"/>
    </xf>
  </cellXfs>
  <cellStyles count="4">
    <cellStyle name="Moneda [0]" xfId="1" builtinId="7"/>
    <cellStyle name="Normal" xfId="0" builtinId="0"/>
    <cellStyle name="Normal 2 2" xfId="3" xr:uid="{DBB36A4D-E1AB-4C64-A74F-BC7A976260F1}"/>
    <cellStyle name="Normal 3" xfId="2" xr:uid="{1CFCEAC2-1C69-4676-B8C2-A9739490A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1A0F2-6855-43FB-B5CC-D769F3616FE8}">
  <sheetPr>
    <tabColor rgb="FF92D050"/>
  </sheetPr>
  <dimension ref="A1:S75"/>
  <sheetViews>
    <sheetView showGridLines="0" tabSelected="1" topLeftCell="F22" zoomScale="75" zoomScaleNormal="75" workbookViewId="0">
      <selection activeCell="Q74" sqref="Q74"/>
    </sheetView>
  </sheetViews>
  <sheetFormatPr baseColWidth="10" defaultColWidth="0" defaultRowHeight="10" zeroHeight="1" outlineLevelCol="1" x14ac:dyDescent="0.2"/>
  <cols>
    <col min="1" max="1" width="6.6328125" style="11" customWidth="1"/>
    <col min="2" max="2" width="24.453125" style="40" customWidth="1"/>
    <col min="3" max="3" width="40.6328125" style="14" bestFit="1" customWidth="1"/>
    <col min="4" max="4" width="33.453125" style="14" customWidth="1"/>
    <col min="5" max="8" width="15.36328125" style="15" customWidth="1"/>
    <col min="9" max="9" width="15.36328125" style="54" customWidth="1"/>
    <col min="10" max="10" width="15.36328125" style="14" customWidth="1"/>
    <col min="11" max="11" width="15.36328125" style="16" customWidth="1"/>
    <col min="12" max="16" width="15.36328125" style="14" customWidth="1"/>
    <col min="17" max="17" width="14" style="14" customWidth="1"/>
    <col min="18" max="18" width="0" style="14" hidden="1" customWidth="1" outlineLevel="1"/>
    <col min="19" max="19" width="0" style="14" hidden="1" customWidth="1"/>
    <col min="20" max="16384" width="15.36328125" style="14" hidden="1"/>
  </cols>
  <sheetData>
    <row r="1" spans="1:17" s="1" customFormat="1" ht="36.5" customHeight="1" x14ac:dyDescent="0.35">
      <c r="A1" s="28" t="s">
        <v>0</v>
      </c>
      <c r="B1" s="28" t="s">
        <v>1</v>
      </c>
      <c r="C1" s="28" t="s">
        <v>2</v>
      </c>
      <c r="D1" s="28" t="s">
        <v>3</v>
      </c>
      <c r="E1" s="28" t="s">
        <v>4</v>
      </c>
      <c r="F1" s="28" t="s">
        <v>5</v>
      </c>
      <c r="G1" s="28" t="s">
        <v>6</v>
      </c>
      <c r="H1" s="28" t="s">
        <v>7</v>
      </c>
      <c r="I1" s="28" t="s">
        <v>8</v>
      </c>
      <c r="J1" s="43" t="s">
        <v>9</v>
      </c>
      <c r="K1" s="45" t="s">
        <v>10</v>
      </c>
      <c r="L1" s="45" t="s">
        <v>11</v>
      </c>
      <c r="M1" s="28" t="s">
        <v>12</v>
      </c>
      <c r="N1" s="28" t="s">
        <v>13</v>
      </c>
      <c r="O1" s="28" t="s">
        <v>14</v>
      </c>
      <c r="P1" s="28" t="s">
        <v>15</v>
      </c>
      <c r="Q1" s="45" t="s">
        <v>331</v>
      </c>
    </row>
    <row r="2" spans="1:17" s="1" customFormat="1" ht="60.5" customHeight="1" x14ac:dyDescent="0.35">
      <c r="A2" s="2">
        <v>1</v>
      </c>
      <c r="B2" s="66" t="s">
        <v>16</v>
      </c>
      <c r="C2" s="2" t="s">
        <v>17</v>
      </c>
      <c r="D2" s="3" t="s">
        <v>18</v>
      </c>
      <c r="E2" s="2">
        <v>517</v>
      </c>
      <c r="F2" s="3">
        <v>1275</v>
      </c>
      <c r="G2" s="2">
        <v>1397</v>
      </c>
      <c r="H2" s="2">
        <v>504</v>
      </c>
      <c r="I2" s="55">
        <f>+E2+F2+G2+H2</f>
        <v>3693</v>
      </c>
      <c r="J2" s="44">
        <f>+AVERAGE(E2:H2)</f>
        <v>923.25</v>
      </c>
      <c r="K2" s="5"/>
      <c r="L2" s="6"/>
      <c r="M2" s="7">
        <f>K2</f>
        <v>0</v>
      </c>
      <c r="N2" s="5">
        <f>+M2*L2</f>
        <v>0</v>
      </c>
      <c r="O2" s="8">
        <f>+M2+N2</f>
        <v>0</v>
      </c>
      <c r="P2" s="4" t="s">
        <v>19</v>
      </c>
      <c r="Q2" s="2">
        <v>5</v>
      </c>
    </row>
    <row r="3" spans="1:17" s="1" customFormat="1" ht="60.5" customHeight="1" x14ac:dyDescent="0.35">
      <c r="A3" s="2">
        <v>2</v>
      </c>
      <c r="B3" s="67" t="s">
        <v>20</v>
      </c>
      <c r="C3" s="2" t="s">
        <v>21</v>
      </c>
      <c r="D3" s="3" t="s">
        <v>18</v>
      </c>
      <c r="E3" s="2">
        <v>0</v>
      </c>
      <c r="F3" s="2">
        <v>480</v>
      </c>
      <c r="G3" s="2">
        <v>305</v>
      </c>
      <c r="H3" s="2">
        <v>98</v>
      </c>
      <c r="I3" s="55">
        <f t="shared" ref="I3:I66" si="0">+E3+F3+G3+H3</f>
        <v>883</v>
      </c>
      <c r="J3" s="44">
        <f>+AVERAGE(F3:H3)</f>
        <v>294.33333333333331</v>
      </c>
      <c r="K3" s="5"/>
      <c r="L3" s="6"/>
      <c r="M3" s="7">
        <f t="shared" ref="M3:M66" si="1">K3</f>
        <v>0</v>
      </c>
      <c r="N3" s="5">
        <f t="shared" ref="N3:N66" si="2">+M3*L3</f>
        <v>0</v>
      </c>
      <c r="O3" s="8">
        <f t="shared" ref="O3:O66" si="3">+M3+N3</f>
        <v>0</v>
      </c>
      <c r="P3" s="4" t="s">
        <v>19</v>
      </c>
      <c r="Q3" s="2">
        <v>1</v>
      </c>
    </row>
    <row r="4" spans="1:17" s="1" customFormat="1" ht="60.5" customHeight="1" x14ac:dyDescent="0.35">
      <c r="A4" s="2">
        <v>3</v>
      </c>
      <c r="B4" s="66" t="s">
        <v>22</v>
      </c>
      <c r="C4" s="2" t="s">
        <v>23</v>
      </c>
      <c r="D4" s="9" t="s">
        <v>24</v>
      </c>
      <c r="E4" s="2">
        <v>1043</v>
      </c>
      <c r="F4" s="2">
        <v>306</v>
      </c>
      <c r="G4" s="2">
        <v>173</v>
      </c>
      <c r="H4" s="2">
        <v>335</v>
      </c>
      <c r="I4" s="55">
        <f t="shared" si="0"/>
        <v>1857</v>
      </c>
      <c r="J4" s="44">
        <f>+AVERAGE(E4:H4)</f>
        <v>464.25</v>
      </c>
      <c r="K4" s="5"/>
      <c r="L4" s="6"/>
      <c r="M4" s="7">
        <f t="shared" si="1"/>
        <v>0</v>
      </c>
      <c r="N4" s="5">
        <f t="shared" si="2"/>
        <v>0</v>
      </c>
      <c r="O4" s="8">
        <f t="shared" si="3"/>
        <v>0</v>
      </c>
      <c r="P4" s="4" t="s">
        <v>19</v>
      </c>
      <c r="Q4" s="2">
        <v>1</v>
      </c>
    </row>
    <row r="5" spans="1:17" s="1" customFormat="1" ht="60.5" customHeight="1" x14ac:dyDescent="0.35">
      <c r="A5" s="2">
        <v>4</v>
      </c>
      <c r="B5" s="66" t="s">
        <v>25</v>
      </c>
      <c r="C5" s="2" t="s">
        <v>26</v>
      </c>
      <c r="D5" s="3" t="s">
        <v>18</v>
      </c>
      <c r="E5" s="2">
        <v>279</v>
      </c>
      <c r="F5" s="2">
        <v>97</v>
      </c>
      <c r="G5" s="2">
        <v>106</v>
      </c>
      <c r="H5" s="2">
        <v>0</v>
      </c>
      <c r="I5" s="55">
        <f t="shared" si="0"/>
        <v>482</v>
      </c>
      <c r="J5" s="44">
        <f>+AVERAGE(E5:G5)</f>
        <v>160.66666666666666</v>
      </c>
      <c r="K5" s="5"/>
      <c r="L5" s="6"/>
      <c r="M5" s="7">
        <f t="shared" si="1"/>
        <v>0</v>
      </c>
      <c r="N5" s="5">
        <f t="shared" si="2"/>
        <v>0</v>
      </c>
      <c r="O5" s="8">
        <f t="shared" si="3"/>
        <v>0</v>
      </c>
      <c r="P5" s="4" t="s">
        <v>19</v>
      </c>
      <c r="Q5" s="2">
        <v>1</v>
      </c>
    </row>
    <row r="6" spans="1:17" s="1" customFormat="1" ht="60.5" customHeight="1" x14ac:dyDescent="0.35">
      <c r="A6" s="2">
        <v>5</v>
      </c>
      <c r="B6" s="66" t="s">
        <v>27</v>
      </c>
      <c r="C6" s="2" t="s">
        <v>28</v>
      </c>
      <c r="D6" s="3" t="s">
        <v>18</v>
      </c>
      <c r="E6" s="2">
        <v>262</v>
      </c>
      <c r="F6" s="2">
        <v>0</v>
      </c>
      <c r="G6" s="2">
        <v>9</v>
      </c>
      <c r="H6" s="2">
        <v>4</v>
      </c>
      <c r="I6" s="55">
        <f t="shared" si="0"/>
        <v>275</v>
      </c>
      <c r="J6" s="44">
        <f>+AVERAGE(E6,G6,H6)</f>
        <v>91.666666666666671</v>
      </c>
      <c r="K6" s="5"/>
      <c r="L6" s="6"/>
      <c r="M6" s="7">
        <f t="shared" si="1"/>
        <v>0</v>
      </c>
      <c r="N6" s="5">
        <f t="shared" si="2"/>
        <v>0</v>
      </c>
      <c r="O6" s="8">
        <f t="shared" si="3"/>
        <v>0</v>
      </c>
      <c r="P6" s="4" t="s">
        <v>19</v>
      </c>
      <c r="Q6" s="2">
        <v>1</v>
      </c>
    </row>
    <row r="7" spans="1:17" s="1" customFormat="1" ht="60.5" customHeight="1" x14ac:dyDescent="0.35">
      <c r="A7" s="2">
        <v>6</v>
      </c>
      <c r="B7" s="67" t="s">
        <v>29</v>
      </c>
      <c r="C7" s="2" t="s">
        <v>30</v>
      </c>
      <c r="D7" s="3" t="s">
        <v>18</v>
      </c>
      <c r="E7" s="2">
        <v>0</v>
      </c>
      <c r="F7" s="2">
        <v>0</v>
      </c>
      <c r="G7" s="2">
        <v>196</v>
      </c>
      <c r="H7" s="2">
        <v>107</v>
      </c>
      <c r="I7" s="55">
        <f t="shared" si="0"/>
        <v>303</v>
      </c>
      <c r="J7" s="44">
        <f>+AVERAGE(G7:H7)</f>
        <v>151.5</v>
      </c>
      <c r="K7" s="5"/>
      <c r="L7" s="6"/>
      <c r="M7" s="7">
        <f t="shared" si="1"/>
        <v>0</v>
      </c>
      <c r="N7" s="5">
        <f t="shared" si="2"/>
        <v>0</v>
      </c>
      <c r="O7" s="8">
        <f t="shared" si="3"/>
        <v>0</v>
      </c>
      <c r="P7" s="4" t="s">
        <v>19</v>
      </c>
      <c r="Q7" s="2">
        <v>5</v>
      </c>
    </row>
    <row r="8" spans="1:17" s="1" customFormat="1" ht="60.5" customHeight="1" x14ac:dyDescent="0.35">
      <c r="A8" s="2">
        <v>7</v>
      </c>
      <c r="B8" s="67" t="s">
        <v>31</v>
      </c>
      <c r="C8" s="2" t="s">
        <v>32</v>
      </c>
      <c r="D8" s="3" t="s">
        <v>18</v>
      </c>
      <c r="E8" s="2">
        <v>0</v>
      </c>
      <c r="F8" s="2">
        <v>0</v>
      </c>
      <c r="G8" s="2">
        <v>2</v>
      </c>
      <c r="H8" s="2">
        <v>3</v>
      </c>
      <c r="I8" s="55">
        <f t="shared" si="0"/>
        <v>5</v>
      </c>
      <c r="J8" s="44">
        <f>+AVERAGE(G8:H8)</f>
        <v>2.5</v>
      </c>
      <c r="K8" s="5"/>
      <c r="L8" s="6"/>
      <c r="M8" s="7">
        <f t="shared" si="1"/>
        <v>0</v>
      </c>
      <c r="N8" s="5">
        <f t="shared" si="2"/>
        <v>0</v>
      </c>
      <c r="O8" s="8">
        <f t="shared" si="3"/>
        <v>0</v>
      </c>
      <c r="P8" s="4" t="s">
        <v>19</v>
      </c>
      <c r="Q8" s="2">
        <v>1</v>
      </c>
    </row>
    <row r="9" spans="1:17" s="1" customFormat="1" ht="60.5" customHeight="1" x14ac:dyDescent="0.35">
      <c r="A9" s="2">
        <v>8</v>
      </c>
      <c r="B9" s="66" t="s">
        <v>33</v>
      </c>
      <c r="C9" s="2" t="s">
        <v>34</v>
      </c>
      <c r="D9" s="3" t="s">
        <v>18</v>
      </c>
      <c r="E9" s="2">
        <v>10</v>
      </c>
      <c r="F9" s="2">
        <v>1</v>
      </c>
      <c r="G9" s="2">
        <v>14</v>
      </c>
      <c r="H9" s="2">
        <v>34</v>
      </c>
      <c r="I9" s="55">
        <f t="shared" si="0"/>
        <v>59</v>
      </c>
      <c r="J9" s="44">
        <f>+AVERAGE(E9:H9)</f>
        <v>14.75</v>
      </c>
      <c r="K9" s="5"/>
      <c r="L9" s="6"/>
      <c r="M9" s="7">
        <f t="shared" si="1"/>
        <v>0</v>
      </c>
      <c r="N9" s="5">
        <f t="shared" si="2"/>
        <v>0</v>
      </c>
      <c r="O9" s="8">
        <f t="shared" si="3"/>
        <v>0</v>
      </c>
      <c r="P9" s="4" t="s">
        <v>19</v>
      </c>
      <c r="Q9" s="2">
        <v>1</v>
      </c>
    </row>
    <row r="10" spans="1:17" s="1" customFormat="1" ht="60.5" customHeight="1" x14ac:dyDescent="0.35">
      <c r="A10" s="2">
        <v>9</v>
      </c>
      <c r="B10" s="66" t="s">
        <v>35</v>
      </c>
      <c r="C10" s="2" t="s">
        <v>36</v>
      </c>
      <c r="D10" s="3" t="s">
        <v>18</v>
      </c>
      <c r="E10" s="2">
        <v>986</v>
      </c>
      <c r="F10" s="2">
        <v>647</v>
      </c>
      <c r="G10" s="2">
        <v>779</v>
      </c>
      <c r="H10" s="2">
        <v>755</v>
      </c>
      <c r="I10" s="55">
        <f t="shared" si="0"/>
        <v>3167</v>
      </c>
      <c r="J10" s="44">
        <f>+AVERAGE(E10:H10)</f>
        <v>791.75</v>
      </c>
      <c r="K10" s="5"/>
      <c r="L10" s="6"/>
      <c r="M10" s="7">
        <f t="shared" si="1"/>
        <v>0</v>
      </c>
      <c r="N10" s="5">
        <f t="shared" si="2"/>
        <v>0</v>
      </c>
      <c r="O10" s="8">
        <f t="shared" si="3"/>
        <v>0</v>
      </c>
      <c r="P10" s="4" t="s">
        <v>19</v>
      </c>
      <c r="Q10" s="2">
        <v>5</v>
      </c>
    </row>
    <row r="11" spans="1:17" s="1" customFormat="1" ht="60.5" customHeight="1" x14ac:dyDescent="0.35">
      <c r="A11" s="2">
        <v>10</v>
      </c>
      <c r="B11" s="66" t="s">
        <v>37</v>
      </c>
      <c r="C11" s="2" t="s">
        <v>38</v>
      </c>
      <c r="D11" s="3" t="s">
        <v>18</v>
      </c>
      <c r="E11" s="2">
        <v>496</v>
      </c>
      <c r="F11" s="2">
        <v>585</v>
      </c>
      <c r="G11" s="2">
        <v>405</v>
      </c>
      <c r="H11" s="2">
        <v>455</v>
      </c>
      <c r="I11" s="55">
        <f t="shared" si="0"/>
        <v>1941</v>
      </c>
      <c r="J11" s="44">
        <f>+AVERAGE(E11:H11)</f>
        <v>485.25</v>
      </c>
      <c r="K11" s="5"/>
      <c r="L11" s="6"/>
      <c r="M11" s="7">
        <f t="shared" si="1"/>
        <v>0</v>
      </c>
      <c r="N11" s="5">
        <f t="shared" si="2"/>
        <v>0</v>
      </c>
      <c r="O11" s="8">
        <f t="shared" si="3"/>
        <v>0</v>
      </c>
      <c r="P11" s="4" t="s">
        <v>19</v>
      </c>
      <c r="Q11" s="2">
        <v>5</v>
      </c>
    </row>
    <row r="12" spans="1:17" s="1" customFormat="1" ht="60.5" customHeight="1" x14ac:dyDescent="0.35">
      <c r="A12" s="2">
        <v>11</v>
      </c>
      <c r="B12" s="67" t="s">
        <v>39</v>
      </c>
      <c r="C12" s="2" t="s">
        <v>40</v>
      </c>
      <c r="D12" s="13" t="s">
        <v>24</v>
      </c>
      <c r="E12" s="2">
        <v>0</v>
      </c>
      <c r="F12" s="2">
        <v>0</v>
      </c>
      <c r="G12" s="2">
        <v>0</v>
      </c>
      <c r="H12" s="2">
        <v>86</v>
      </c>
      <c r="I12" s="55">
        <f t="shared" si="0"/>
        <v>86</v>
      </c>
      <c r="J12" s="44">
        <f>+AVERAGE(H12)</f>
        <v>86</v>
      </c>
      <c r="K12" s="10"/>
      <c r="L12" s="6"/>
      <c r="M12" s="7">
        <f t="shared" si="1"/>
        <v>0</v>
      </c>
      <c r="N12" s="5">
        <f t="shared" si="2"/>
        <v>0</v>
      </c>
      <c r="O12" s="8">
        <f t="shared" si="3"/>
        <v>0</v>
      </c>
      <c r="P12" s="4" t="s">
        <v>19</v>
      </c>
      <c r="Q12" s="2">
        <v>1</v>
      </c>
    </row>
    <row r="13" spans="1:17" s="1" customFormat="1" ht="60.5" customHeight="1" x14ac:dyDescent="0.35">
      <c r="A13" s="2">
        <v>12</v>
      </c>
      <c r="B13" s="66" t="s">
        <v>41</v>
      </c>
      <c r="C13" s="2" t="s">
        <v>42</v>
      </c>
      <c r="D13" s="9" t="s">
        <v>24</v>
      </c>
      <c r="E13" s="2">
        <v>440</v>
      </c>
      <c r="F13" s="2">
        <v>343</v>
      </c>
      <c r="G13" s="2">
        <v>497</v>
      </c>
      <c r="H13" s="2">
        <v>461</v>
      </c>
      <c r="I13" s="55">
        <f t="shared" si="0"/>
        <v>1741</v>
      </c>
      <c r="J13" s="44">
        <f>+AVERAGE(E13:H13)</f>
        <v>435.25</v>
      </c>
      <c r="K13" s="5"/>
      <c r="L13" s="6"/>
      <c r="M13" s="7">
        <f t="shared" si="1"/>
        <v>0</v>
      </c>
      <c r="N13" s="5">
        <f t="shared" si="2"/>
        <v>0</v>
      </c>
      <c r="O13" s="8">
        <f t="shared" si="3"/>
        <v>0</v>
      </c>
      <c r="P13" s="4" t="s">
        <v>19</v>
      </c>
      <c r="Q13" s="2">
        <v>1</v>
      </c>
    </row>
    <row r="14" spans="1:17" s="1" customFormat="1" ht="60.5" customHeight="1" x14ac:dyDescent="0.35">
      <c r="A14" s="2">
        <v>13</v>
      </c>
      <c r="B14" s="66" t="s">
        <v>41</v>
      </c>
      <c r="C14" s="2" t="s">
        <v>43</v>
      </c>
      <c r="D14" s="9" t="s">
        <v>24</v>
      </c>
      <c r="E14" s="2">
        <v>0</v>
      </c>
      <c r="F14" s="2">
        <v>0</v>
      </c>
      <c r="G14" s="2">
        <v>0</v>
      </c>
      <c r="H14" s="2">
        <v>364</v>
      </c>
      <c r="I14" s="55">
        <f t="shared" si="0"/>
        <v>364</v>
      </c>
      <c r="J14" s="44">
        <f>+AVERAGE(H14)</f>
        <v>364</v>
      </c>
      <c r="K14" s="5"/>
      <c r="L14" s="6"/>
      <c r="M14" s="7">
        <f t="shared" si="1"/>
        <v>0</v>
      </c>
      <c r="N14" s="5">
        <f t="shared" si="2"/>
        <v>0</v>
      </c>
      <c r="O14" s="8">
        <f t="shared" si="3"/>
        <v>0</v>
      </c>
      <c r="P14" s="4" t="s">
        <v>19</v>
      </c>
      <c r="Q14" s="2">
        <v>1</v>
      </c>
    </row>
    <row r="15" spans="1:17" s="1" customFormat="1" ht="60.5" customHeight="1" x14ac:dyDescent="0.35">
      <c r="A15" s="2">
        <v>14</v>
      </c>
      <c r="B15" s="66" t="s">
        <v>44</v>
      </c>
      <c r="C15" s="2" t="s">
        <v>45</v>
      </c>
      <c r="D15" s="9" t="s">
        <v>24</v>
      </c>
      <c r="E15" s="2">
        <v>650</v>
      </c>
      <c r="F15" s="2">
        <v>630</v>
      </c>
      <c r="G15" s="2">
        <v>930</v>
      </c>
      <c r="H15" s="2">
        <v>1328</v>
      </c>
      <c r="I15" s="55">
        <f t="shared" si="0"/>
        <v>3538</v>
      </c>
      <c r="J15" s="44">
        <f>+AVERAGE(E15:H15)</f>
        <v>884.5</v>
      </c>
      <c r="K15" s="5"/>
      <c r="L15" s="6"/>
      <c r="M15" s="7">
        <f t="shared" si="1"/>
        <v>0</v>
      </c>
      <c r="N15" s="5">
        <f t="shared" si="2"/>
        <v>0</v>
      </c>
      <c r="O15" s="8">
        <f t="shared" si="3"/>
        <v>0</v>
      </c>
      <c r="P15" s="4" t="s">
        <v>19</v>
      </c>
      <c r="Q15" s="2">
        <v>1</v>
      </c>
    </row>
    <row r="16" spans="1:17" s="1" customFormat="1" ht="60.5" customHeight="1" x14ac:dyDescent="0.35">
      <c r="A16" s="2">
        <v>15</v>
      </c>
      <c r="B16" s="67" t="s">
        <v>46</v>
      </c>
      <c r="C16" s="2" t="s">
        <v>47</v>
      </c>
      <c r="D16" s="9" t="s">
        <v>24</v>
      </c>
      <c r="E16" s="2">
        <v>0</v>
      </c>
      <c r="F16" s="2">
        <v>213</v>
      </c>
      <c r="G16" s="2">
        <v>2063</v>
      </c>
      <c r="H16" s="2">
        <v>2138</v>
      </c>
      <c r="I16" s="55">
        <f t="shared" si="0"/>
        <v>4414</v>
      </c>
      <c r="J16" s="44">
        <f>+AVERAGE(F16:H16)</f>
        <v>1471.3333333333333</v>
      </c>
      <c r="K16" s="5"/>
      <c r="L16" s="6"/>
      <c r="M16" s="7">
        <f t="shared" si="1"/>
        <v>0</v>
      </c>
      <c r="N16" s="5">
        <f t="shared" si="2"/>
        <v>0</v>
      </c>
      <c r="O16" s="8">
        <f t="shared" si="3"/>
        <v>0</v>
      </c>
      <c r="P16" s="4" t="s">
        <v>19</v>
      </c>
      <c r="Q16" s="2">
        <v>1</v>
      </c>
    </row>
    <row r="17" spans="1:17" s="1" customFormat="1" ht="60.5" customHeight="1" x14ac:dyDescent="0.35">
      <c r="A17" s="2">
        <v>16</v>
      </c>
      <c r="B17" s="66" t="s">
        <v>48</v>
      </c>
      <c r="C17" s="2" t="s">
        <v>49</v>
      </c>
      <c r="D17" s="9" t="s">
        <v>24</v>
      </c>
      <c r="E17" s="2">
        <v>215</v>
      </c>
      <c r="F17" s="2">
        <v>418</v>
      </c>
      <c r="G17" s="2">
        <v>450</v>
      </c>
      <c r="H17" s="2">
        <v>234</v>
      </c>
      <c r="I17" s="55">
        <f t="shared" si="0"/>
        <v>1317</v>
      </c>
      <c r="J17" s="44">
        <f>+AVERAGE(E17:H17)</f>
        <v>329.25</v>
      </c>
      <c r="K17" s="5"/>
      <c r="L17" s="6"/>
      <c r="M17" s="7">
        <f t="shared" si="1"/>
        <v>0</v>
      </c>
      <c r="N17" s="5">
        <f t="shared" si="2"/>
        <v>0</v>
      </c>
      <c r="O17" s="8">
        <f t="shared" si="3"/>
        <v>0</v>
      </c>
      <c r="P17" s="4" t="s">
        <v>19</v>
      </c>
      <c r="Q17" s="2">
        <v>1</v>
      </c>
    </row>
    <row r="18" spans="1:17" s="1" customFormat="1" ht="60.5" customHeight="1" x14ac:dyDescent="0.35">
      <c r="A18" s="2">
        <v>17</v>
      </c>
      <c r="B18" s="66" t="s">
        <v>50</v>
      </c>
      <c r="C18" s="2" t="s">
        <v>51</v>
      </c>
      <c r="D18" s="9" t="s">
        <v>24</v>
      </c>
      <c r="E18" s="2">
        <v>0</v>
      </c>
      <c r="F18" s="2">
        <v>294</v>
      </c>
      <c r="G18" s="2">
        <v>490</v>
      </c>
      <c r="H18" s="2">
        <v>622</v>
      </c>
      <c r="I18" s="55">
        <f t="shared" si="0"/>
        <v>1406</v>
      </c>
      <c r="J18" s="44">
        <f>+AVERAGE(F18:H18)</f>
        <v>468.66666666666669</v>
      </c>
      <c r="K18" s="5"/>
      <c r="L18" s="6"/>
      <c r="M18" s="7">
        <f t="shared" si="1"/>
        <v>0</v>
      </c>
      <c r="N18" s="5">
        <f t="shared" si="2"/>
        <v>0</v>
      </c>
      <c r="O18" s="8">
        <f t="shared" si="3"/>
        <v>0</v>
      </c>
      <c r="P18" s="4" t="s">
        <v>19</v>
      </c>
      <c r="Q18" s="2">
        <v>1</v>
      </c>
    </row>
    <row r="19" spans="1:17" s="1" customFormat="1" ht="60.5" customHeight="1" x14ac:dyDescent="0.35">
      <c r="A19" s="2">
        <v>18</v>
      </c>
      <c r="B19" s="67" t="s">
        <v>52</v>
      </c>
      <c r="C19" s="2" t="s">
        <v>40</v>
      </c>
      <c r="D19" s="13" t="s">
        <v>24</v>
      </c>
      <c r="E19" s="2">
        <v>0</v>
      </c>
      <c r="F19" s="2">
        <v>0</v>
      </c>
      <c r="G19" s="2">
        <v>0</v>
      </c>
      <c r="H19" s="2">
        <v>132</v>
      </c>
      <c r="I19" s="55">
        <f t="shared" si="0"/>
        <v>132</v>
      </c>
      <c r="J19" s="44">
        <f>+AVERAGE(H19)</f>
        <v>132</v>
      </c>
      <c r="K19" s="10"/>
      <c r="L19" s="6"/>
      <c r="M19" s="7">
        <f t="shared" si="1"/>
        <v>0</v>
      </c>
      <c r="N19" s="5">
        <f t="shared" si="2"/>
        <v>0</v>
      </c>
      <c r="O19" s="8">
        <f t="shared" si="3"/>
        <v>0</v>
      </c>
      <c r="P19" s="4" t="s">
        <v>19</v>
      </c>
      <c r="Q19" s="2">
        <v>1</v>
      </c>
    </row>
    <row r="20" spans="1:17" s="1" customFormat="1" ht="60.5" customHeight="1" x14ac:dyDescent="0.35">
      <c r="A20" s="2">
        <v>19</v>
      </c>
      <c r="B20" s="66" t="s">
        <v>53</v>
      </c>
      <c r="C20" s="2" t="s">
        <v>54</v>
      </c>
      <c r="D20" s="3" t="s">
        <v>18</v>
      </c>
      <c r="E20" s="2">
        <v>12</v>
      </c>
      <c r="F20" s="2">
        <v>4</v>
      </c>
      <c r="G20" s="2">
        <v>5</v>
      </c>
      <c r="H20" s="2">
        <v>4</v>
      </c>
      <c r="I20" s="55">
        <f t="shared" si="0"/>
        <v>25</v>
      </c>
      <c r="J20" s="44">
        <f t="shared" ref="J20:J29" si="4">+AVERAGE(E20:H20)</f>
        <v>6.25</v>
      </c>
      <c r="K20" s="5"/>
      <c r="L20" s="6"/>
      <c r="M20" s="7">
        <f t="shared" si="1"/>
        <v>0</v>
      </c>
      <c r="N20" s="5">
        <f t="shared" si="2"/>
        <v>0</v>
      </c>
      <c r="O20" s="8">
        <f t="shared" si="3"/>
        <v>0</v>
      </c>
      <c r="P20" s="4" t="s">
        <v>19</v>
      </c>
      <c r="Q20" s="2">
        <v>1</v>
      </c>
    </row>
    <row r="21" spans="1:17" s="1" customFormat="1" ht="60.5" customHeight="1" x14ac:dyDescent="0.35">
      <c r="A21" s="2">
        <v>20</v>
      </c>
      <c r="B21" s="66" t="s">
        <v>55</v>
      </c>
      <c r="C21" s="2" t="s">
        <v>56</v>
      </c>
      <c r="D21" s="3" t="s">
        <v>18</v>
      </c>
      <c r="E21" s="2">
        <v>78</v>
      </c>
      <c r="F21" s="2">
        <v>12</v>
      </c>
      <c r="G21" s="2">
        <v>36</v>
      </c>
      <c r="H21" s="2">
        <v>49</v>
      </c>
      <c r="I21" s="55">
        <f t="shared" si="0"/>
        <v>175</v>
      </c>
      <c r="J21" s="44">
        <f t="shared" si="4"/>
        <v>43.75</v>
      </c>
      <c r="K21" s="5"/>
      <c r="L21" s="6"/>
      <c r="M21" s="7">
        <f t="shared" si="1"/>
        <v>0</v>
      </c>
      <c r="N21" s="5">
        <f t="shared" si="2"/>
        <v>0</v>
      </c>
      <c r="O21" s="8">
        <f t="shared" si="3"/>
        <v>0</v>
      </c>
      <c r="P21" s="4" t="s">
        <v>19</v>
      </c>
      <c r="Q21" s="2">
        <v>1</v>
      </c>
    </row>
    <row r="22" spans="1:17" s="1" customFormat="1" ht="60.5" customHeight="1" x14ac:dyDescent="0.35">
      <c r="A22" s="2">
        <v>21</v>
      </c>
      <c r="B22" s="66" t="s">
        <v>57</v>
      </c>
      <c r="C22" s="2" t="s">
        <v>56</v>
      </c>
      <c r="D22" s="3" t="s">
        <v>18</v>
      </c>
      <c r="E22" s="2">
        <v>40</v>
      </c>
      <c r="F22" s="2">
        <v>4</v>
      </c>
      <c r="G22" s="2">
        <v>21</v>
      </c>
      <c r="H22" s="2">
        <v>26</v>
      </c>
      <c r="I22" s="55">
        <f t="shared" si="0"/>
        <v>91</v>
      </c>
      <c r="J22" s="44">
        <f t="shared" si="4"/>
        <v>22.75</v>
      </c>
      <c r="K22" s="5"/>
      <c r="L22" s="6"/>
      <c r="M22" s="7">
        <f t="shared" si="1"/>
        <v>0</v>
      </c>
      <c r="N22" s="5">
        <f t="shared" si="2"/>
        <v>0</v>
      </c>
      <c r="O22" s="8">
        <f t="shared" si="3"/>
        <v>0</v>
      </c>
      <c r="P22" s="4" t="s">
        <v>19</v>
      </c>
      <c r="Q22" s="2">
        <v>1</v>
      </c>
    </row>
    <row r="23" spans="1:17" s="1" customFormat="1" ht="60.5" customHeight="1" x14ac:dyDescent="0.35">
      <c r="A23" s="2">
        <v>22</v>
      </c>
      <c r="B23" s="66" t="s">
        <v>58</v>
      </c>
      <c r="C23" s="2" t="s">
        <v>59</v>
      </c>
      <c r="D23" s="3" t="s">
        <v>18</v>
      </c>
      <c r="E23" s="2">
        <v>15</v>
      </c>
      <c r="F23" s="2">
        <v>19</v>
      </c>
      <c r="G23" s="2">
        <v>12</v>
      </c>
      <c r="H23" s="2">
        <v>30</v>
      </c>
      <c r="I23" s="55">
        <f t="shared" si="0"/>
        <v>76</v>
      </c>
      <c r="J23" s="44">
        <f t="shared" si="4"/>
        <v>19</v>
      </c>
      <c r="K23" s="5"/>
      <c r="L23" s="6"/>
      <c r="M23" s="7">
        <f t="shared" si="1"/>
        <v>0</v>
      </c>
      <c r="N23" s="5">
        <f t="shared" si="2"/>
        <v>0</v>
      </c>
      <c r="O23" s="8">
        <f t="shared" si="3"/>
        <v>0</v>
      </c>
      <c r="P23" s="4" t="s">
        <v>19</v>
      </c>
      <c r="Q23" s="2">
        <v>1</v>
      </c>
    </row>
    <row r="24" spans="1:17" s="1" customFormat="1" ht="60.5" customHeight="1" x14ac:dyDescent="0.35">
      <c r="A24" s="2">
        <v>23</v>
      </c>
      <c r="B24" s="66" t="s">
        <v>60</v>
      </c>
      <c r="C24" s="2" t="s">
        <v>61</v>
      </c>
      <c r="D24" s="3" t="s">
        <v>18</v>
      </c>
      <c r="E24" s="2">
        <v>7</v>
      </c>
      <c r="F24" s="2">
        <v>4</v>
      </c>
      <c r="G24" s="2">
        <v>7</v>
      </c>
      <c r="H24" s="2">
        <v>17</v>
      </c>
      <c r="I24" s="55">
        <f t="shared" si="0"/>
        <v>35</v>
      </c>
      <c r="J24" s="44">
        <f t="shared" si="4"/>
        <v>8.75</v>
      </c>
      <c r="K24" s="5"/>
      <c r="L24" s="6"/>
      <c r="M24" s="7">
        <f t="shared" si="1"/>
        <v>0</v>
      </c>
      <c r="N24" s="5">
        <f t="shared" si="2"/>
        <v>0</v>
      </c>
      <c r="O24" s="8">
        <f t="shared" si="3"/>
        <v>0</v>
      </c>
      <c r="P24" s="4" t="s">
        <v>19</v>
      </c>
      <c r="Q24" s="2">
        <v>1</v>
      </c>
    </row>
    <row r="25" spans="1:17" s="1" customFormat="1" ht="60.5" customHeight="1" x14ac:dyDescent="0.35">
      <c r="A25" s="2">
        <v>24</v>
      </c>
      <c r="B25" s="66" t="s">
        <v>62</v>
      </c>
      <c r="C25" s="2" t="s">
        <v>56</v>
      </c>
      <c r="D25" s="3" t="s">
        <v>18</v>
      </c>
      <c r="E25" s="2">
        <v>12</v>
      </c>
      <c r="F25" s="2">
        <v>2</v>
      </c>
      <c r="G25" s="2">
        <v>12</v>
      </c>
      <c r="H25" s="2">
        <v>21</v>
      </c>
      <c r="I25" s="55">
        <f t="shared" si="0"/>
        <v>47</v>
      </c>
      <c r="J25" s="44">
        <f t="shared" si="4"/>
        <v>11.75</v>
      </c>
      <c r="K25" s="5"/>
      <c r="L25" s="6"/>
      <c r="M25" s="7">
        <f t="shared" si="1"/>
        <v>0</v>
      </c>
      <c r="N25" s="5">
        <f t="shared" si="2"/>
        <v>0</v>
      </c>
      <c r="O25" s="8">
        <f t="shared" si="3"/>
        <v>0</v>
      </c>
      <c r="P25" s="4" t="s">
        <v>19</v>
      </c>
      <c r="Q25" s="2">
        <v>1</v>
      </c>
    </row>
    <row r="26" spans="1:17" s="1" customFormat="1" ht="60.5" customHeight="1" x14ac:dyDescent="0.35">
      <c r="A26" s="2">
        <v>25</v>
      </c>
      <c r="B26" s="66" t="s">
        <v>63</v>
      </c>
      <c r="C26" s="2" t="s">
        <v>64</v>
      </c>
      <c r="D26" s="9" t="s">
        <v>24</v>
      </c>
      <c r="E26" s="2">
        <v>214</v>
      </c>
      <c r="F26" s="2">
        <v>118</v>
      </c>
      <c r="G26" s="2">
        <v>120</v>
      </c>
      <c r="H26" s="2">
        <v>164</v>
      </c>
      <c r="I26" s="55">
        <f t="shared" si="0"/>
        <v>616</v>
      </c>
      <c r="J26" s="44">
        <f t="shared" si="4"/>
        <v>154</v>
      </c>
      <c r="K26" s="5"/>
      <c r="L26" s="6"/>
      <c r="M26" s="7">
        <f t="shared" si="1"/>
        <v>0</v>
      </c>
      <c r="N26" s="5">
        <f t="shared" si="2"/>
        <v>0</v>
      </c>
      <c r="O26" s="8">
        <f t="shared" si="3"/>
        <v>0</v>
      </c>
      <c r="P26" s="4" t="s">
        <v>19</v>
      </c>
      <c r="Q26" s="2">
        <v>5</v>
      </c>
    </row>
    <row r="27" spans="1:17" s="1" customFormat="1" ht="60.5" customHeight="1" x14ac:dyDescent="0.35">
      <c r="A27" s="2">
        <v>26</v>
      </c>
      <c r="B27" s="66" t="s">
        <v>65</v>
      </c>
      <c r="C27" s="2" t="s">
        <v>66</v>
      </c>
      <c r="D27" s="3" t="s">
        <v>18</v>
      </c>
      <c r="E27" s="2">
        <v>37</v>
      </c>
      <c r="F27" s="2">
        <v>18</v>
      </c>
      <c r="G27" s="2">
        <v>20</v>
      </c>
      <c r="H27" s="2">
        <v>30</v>
      </c>
      <c r="I27" s="55">
        <f t="shared" si="0"/>
        <v>105</v>
      </c>
      <c r="J27" s="44">
        <f t="shared" si="4"/>
        <v>26.25</v>
      </c>
      <c r="K27" s="5"/>
      <c r="L27" s="6"/>
      <c r="M27" s="7">
        <f t="shared" si="1"/>
        <v>0</v>
      </c>
      <c r="N27" s="5">
        <f t="shared" si="2"/>
        <v>0</v>
      </c>
      <c r="O27" s="8">
        <f t="shared" si="3"/>
        <v>0</v>
      </c>
      <c r="P27" s="4" t="s">
        <v>19</v>
      </c>
      <c r="Q27" s="2">
        <v>5</v>
      </c>
    </row>
    <row r="28" spans="1:17" s="1" customFormat="1" ht="60.5" customHeight="1" x14ac:dyDescent="0.35">
      <c r="A28" s="2">
        <v>27</v>
      </c>
      <c r="B28" s="66" t="s">
        <v>67</v>
      </c>
      <c r="C28" s="2" t="s">
        <v>68</v>
      </c>
      <c r="D28" s="9" t="s">
        <v>24</v>
      </c>
      <c r="E28" s="2">
        <v>21</v>
      </c>
      <c r="F28" s="2">
        <v>7</v>
      </c>
      <c r="G28" s="2">
        <v>11</v>
      </c>
      <c r="H28" s="2">
        <v>14</v>
      </c>
      <c r="I28" s="55">
        <f t="shared" si="0"/>
        <v>53</v>
      </c>
      <c r="J28" s="44">
        <f t="shared" si="4"/>
        <v>13.25</v>
      </c>
      <c r="K28" s="5"/>
      <c r="L28" s="6"/>
      <c r="M28" s="7">
        <f t="shared" si="1"/>
        <v>0</v>
      </c>
      <c r="N28" s="5">
        <f t="shared" si="2"/>
        <v>0</v>
      </c>
      <c r="O28" s="8">
        <f t="shared" si="3"/>
        <v>0</v>
      </c>
      <c r="P28" s="4" t="s">
        <v>19</v>
      </c>
      <c r="Q28" s="2">
        <v>1</v>
      </c>
    </row>
    <row r="29" spans="1:17" s="1" customFormat="1" ht="60.5" customHeight="1" x14ac:dyDescent="0.35">
      <c r="A29" s="2">
        <v>28</v>
      </c>
      <c r="B29" s="66" t="s">
        <v>69</v>
      </c>
      <c r="C29" s="2" t="s">
        <v>70</v>
      </c>
      <c r="D29" s="9" t="s">
        <v>24</v>
      </c>
      <c r="E29" s="2">
        <v>573</v>
      </c>
      <c r="F29" s="2">
        <v>284</v>
      </c>
      <c r="G29" s="2">
        <v>373</v>
      </c>
      <c r="H29" s="2">
        <v>362</v>
      </c>
      <c r="I29" s="55">
        <f t="shared" si="0"/>
        <v>1592</v>
      </c>
      <c r="J29" s="44">
        <f t="shared" si="4"/>
        <v>398</v>
      </c>
      <c r="K29" s="5"/>
      <c r="L29" s="6"/>
      <c r="M29" s="7">
        <f t="shared" si="1"/>
        <v>0</v>
      </c>
      <c r="N29" s="5">
        <f t="shared" si="2"/>
        <v>0</v>
      </c>
      <c r="O29" s="8">
        <f t="shared" si="3"/>
        <v>0</v>
      </c>
      <c r="P29" s="4" t="s">
        <v>19</v>
      </c>
      <c r="Q29" s="2">
        <v>5</v>
      </c>
    </row>
    <row r="30" spans="1:17" s="1" customFormat="1" ht="60.5" customHeight="1" x14ac:dyDescent="0.35">
      <c r="A30" s="2">
        <v>29</v>
      </c>
      <c r="B30" s="66" t="s">
        <v>71</v>
      </c>
      <c r="C30" s="2" t="s">
        <v>28</v>
      </c>
      <c r="D30" s="3" t="s">
        <v>18</v>
      </c>
      <c r="E30" s="2">
        <v>5</v>
      </c>
      <c r="F30" s="2">
        <v>0</v>
      </c>
      <c r="G30" s="2">
        <v>20</v>
      </c>
      <c r="H30" s="2">
        <v>0</v>
      </c>
      <c r="I30" s="55">
        <f t="shared" si="0"/>
        <v>25</v>
      </c>
      <c r="J30" s="44">
        <f>+AVERAGE(E30,G30)</f>
        <v>12.5</v>
      </c>
      <c r="K30" s="5"/>
      <c r="L30" s="6"/>
      <c r="M30" s="7">
        <f t="shared" si="1"/>
        <v>0</v>
      </c>
      <c r="N30" s="5">
        <f t="shared" si="2"/>
        <v>0</v>
      </c>
      <c r="O30" s="8">
        <f t="shared" si="3"/>
        <v>0</v>
      </c>
      <c r="P30" s="4" t="s">
        <v>19</v>
      </c>
      <c r="Q30" s="2">
        <v>1</v>
      </c>
    </row>
    <row r="31" spans="1:17" s="1" customFormat="1" ht="60.5" customHeight="1" x14ac:dyDescent="0.35">
      <c r="A31" s="2">
        <v>30</v>
      </c>
      <c r="B31" s="66" t="s">
        <v>72</v>
      </c>
      <c r="C31" s="2" t="s">
        <v>28</v>
      </c>
      <c r="D31" s="3" t="s">
        <v>18</v>
      </c>
      <c r="E31" s="2">
        <v>109</v>
      </c>
      <c r="F31" s="2">
        <v>30</v>
      </c>
      <c r="G31" s="2">
        <v>60</v>
      </c>
      <c r="H31" s="2">
        <v>57</v>
      </c>
      <c r="I31" s="55">
        <f t="shared" si="0"/>
        <v>256</v>
      </c>
      <c r="J31" s="44">
        <f>+AVERAGE(E31:H31)</f>
        <v>64</v>
      </c>
      <c r="K31" s="5"/>
      <c r="L31" s="6"/>
      <c r="M31" s="7">
        <f t="shared" si="1"/>
        <v>0</v>
      </c>
      <c r="N31" s="5">
        <f t="shared" si="2"/>
        <v>0</v>
      </c>
      <c r="O31" s="8">
        <f t="shared" si="3"/>
        <v>0</v>
      </c>
      <c r="P31" s="4" t="s">
        <v>19</v>
      </c>
      <c r="Q31" s="2">
        <v>1</v>
      </c>
    </row>
    <row r="32" spans="1:17" s="1" customFormat="1" ht="60.5" customHeight="1" x14ac:dyDescent="0.35">
      <c r="A32" s="2">
        <v>31</v>
      </c>
      <c r="B32" s="67" t="s">
        <v>73</v>
      </c>
      <c r="C32" s="2" t="s">
        <v>74</v>
      </c>
      <c r="D32" s="3" t="s">
        <v>18</v>
      </c>
      <c r="E32" s="2">
        <v>0</v>
      </c>
      <c r="F32" s="2">
        <v>0</v>
      </c>
      <c r="G32" s="2">
        <v>90</v>
      </c>
      <c r="H32" s="2">
        <v>0</v>
      </c>
      <c r="I32" s="55">
        <f t="shared" si="0"/>
        <v>90</v>
      </c>
      <c r="J32" s="44">
        <f>+AVERAGE(G32)</f>
        <v>90</v>
      </c>
      <c r="K32" s="5"/>
      <c r="L32" s="6"/>
      <c r="M32" s="7">
        <f t="shared" si="1"/>
        <v>0</v>
      </c>
      <c r="N32" s="5">
        <f t="shared" si="2"/>
        <v>0</v>
      </c>
      <c r="O32" s="8">
        <f t="shared" si="3"/>
        <v>0</v>
      </c>
      <c r="P32" s="4" t="s">
        <v>19</v>
      </c>
      <c r="Q32" s="2">
        <v>1</v>
      </c>
    </row>
    <row r="33" spans="1:17" s="1" customFormat="1" ht="60.5" customHeight="1" x14ac:dyDescent="0.35">
      <c r="A33" s="2">
        <v>32</v>
      </c>
      <c r="B33" s="66" t="s">
        <v>75</v>
      </c>
      <c r="C33" s="2" t="s">
        <v>56</v>
      </c>
      <c r="D33" s="9" t="s">
        <v>24</v>
      </c>
      <c r="E33" s="2">
        <v>100</v>
      </c>
      <c r="F33" s="2">
        <v>8</v>
      </c>
      <c r="G33" s="2">
        <v>47</v>
      </c>
      <c r="H33" s="2">
        <v>83</v>
      </c>
      <c r="I33" s="55">
        <f t="shared" si="0"/>
        <v>238</v>
      </c>
      <c r="J33" s="44">
        <f>+AVERAGE(E33:H33)</f>
        <v>59.5</v>
      </c>
      <c r="K33" s="5"/>
      <c r="L33" s="6"/>
      <c r="M33" s="7">
        <f t="shared" si="1"/>
        <v>0</v>
      </c>
      <c r="N33" s="5">
        <f t="shared" si="2"/>
        <v>0</v>
      </c>
      <c r="O33" s="8">
        <f t="shared" si="3"/>
        <v>0</v>
      </c>
      <c r="P33" s="4" t="s">
        <v>19</v>
      </c>
      <c r="Q33" s="2">
        <v>1</v>
      </c>
    </row>
    <row r="34" spans="1:17" s="1" customFormat="1" ht="60.5" customHeight="1" x14ac:dyDescent="0.35">
      <c r="A34" s="2">
        <v>33</v>
      </c>
      <c r="B34" s="66" t="s">
        <v>76</v>
      </c>
      <c r="C34" s="2" t="s">
        <v>56</v>
      </c>
      <c r="D34" s="9" t="s">
        <v>24</v>
      </c>
      <c r="E34" s="2">
        <v>289</v>
      </c>
      <c r="F34" s="11">
        <v>118</v>
      </c>
      <c r="G34" s="2">
        <v>131</v>
      </c>
      <c r="H34" s="2">
        <v>188</v>
      </c>
      <c r="I34" s="55">
        <f t="shared" si="0"/>
        <v>726</v>
      </c>
      <c r="J34" s="44">
        <f>+AVERAGE(E34:H34)</f>
        <v>181.5</v>
      </c>
      <c r="K34" s="5"/>
      <c r="L34" s="6"/>
      <c r="M34" s="7">
        <f t="shared" si="1"/>
        <v>0</v>
      </c>
      <c r="N34" s="5">
        <f t="shared" si="2"/>
        <v>0</v>
      </c>
      <c r="O34" s="8">
        <f t="shared" si="3"/>
        <v>0</v>
      </c>
      <c r="P34" s="4" t="s">
        <v>19</v>
      </c>
      <c r="Q34" s="2">
        <v>1</v>
      </c>
    </row>
    <row r="35" spans="1:17" s="1" customFormat="1" ht="60.5" customHeight="1" x14ac:dyDescent="0.35">
      <c r="A35" s="2">
        <v>34</v>
      </c>
      <c r="B35" s="66" t="s">
        <v>77</v>
      </c>
      <c r="C35" s="2" t="s">
        <v>78</v>
      </c>
      <c r="D35" s="3" t="s">
        <v>18</v>
      </c>
      <c r="E35" s="2">
        <v>497</v>
      </c>
      <c r="F35" s="2">
        <v>231</v>
      </c>
      <c r="G35" s="2">
        <v>231</v>
      </c>
      <c r="H35" s="2">
        <v>343</v>
      </c>
      <c r="I35" s="55">
        <f t="shared" si="0"/>
        <v>1302</v>
      </c>
      <c r="J35" s="44">
        <f>+AVERAGE(E35:H35)</f>
        <v>325.5</v>
      </c>
      <c r="K35" s="5"/>
      <c r="L35" s="6"/>
      <c r="M35" s="7">
        <f t="shared" si="1"/>
        <v>0</v>
      </c>
      <c r="N35" s="5">
        <f t="shared" si="2"/>
        <v>0</v>
      </c>
      <c r="O35" s="8">
        <f t="shared" si="3"/>
        <v>0</v>
      </c>
      <c r="P35" s="4" t="s">
        <v>19</v>
      </c>
      <c r="Q35" s="2">
        <v>1</v>
      </c>
    </row>
    <row r="36" spans="1:17" s="1" customFormat="1" ht="60.5" customHeight="1" x14ac:dyDescent="0.35">
      <c r="A36" s="2">
        <v>35</v>
      </c>
      <c r="B36" s="66" t="s">
        <v>79</v>
      </c>
      <c r="C36" s="2" t="s">
        <v>56</v>
      </c>
      <c r="D36" s="3" t="s">
        <v>18</v>
      </c>
      <c r="E36" s="2">
        <v>1001</v>
      </c>
      <c r="F36" s="2">
        <v>495</v>
      </c>
      <c r="G36" s="2">
        <v>649</v>
      </c>
      <c r="H36" s="2">
        <v>642</v>
      </c>
      <c r="I36" s="55">
        <f t="shared" si="0"/>
        <v>2787</v>
      </c>
      <c r="J36" s="44">
        <f>+AVERAGE(E36:H36)</f>
        <v>696.75</v>
      </c>
      <c r="K36" s="5"/>
      <c r="L36" s="6"/>
      <c r="M36" s="7">
        <f t="shared" si="1"/>
        <v>0</v>
      </c>
      <c r="N36" s="5">
        <f t="shared" si="2"/>
        <v>0</v>
      </c>
      <c r="O36" s="8">
        <f t="shared" si="3"/>
        <v>0</v>
      </c>
      <c r="P36" s="4" t="s">
        <v>19</v>
      </c>
      <c r="Q36" s="2">
        <v>1</v>
      </c>
    </row>
    <row r="37" spans="1:17" s="1" customFormat="1" ht="60.5" customHeight="1" x14ac:dyDescent="0.35">
      <c r="A37" s="2">
        <v>36</v>
      </c>
      <c r="B37" s="66" t="s">
        <v>80</v>
      </c>
      <c r="C37" s="2" t="s">
        <v>81</v>
      </c>
      <c r="D37" s="3" t="s">
        <v>18</v>
      </c>
      <c r="E37" s="2">
        <v>4</v>
      </c>
      <c r="F37" s="2">
        <v>7</v>
      </c>
      <c r="G37" s="2">
        <v>2</v>
      </c>
      <c r="H37" s="2">
        <v>3</v>
      </c>
      <c r="I37" s="55">
        <f t="shared" si="0"/>
        <v>16</v>
      </c>
      <c r="J37" s="44">
        <f>+AVERAGE(E37:H37)</f>
        <v>4</v>
      </c>
      <c r="K37" s="5"/>
      <c r="L37" s="6"/>
      <c r="M37" s="7">
        <f t="shared" si="1"/>
        <v>0</v>
      </c>
      <c r="N37" s="5">
        <f t="shared" si="2"/>
        <v>0</v>
      </c>
      <c r="O37" s="8">
        <f t="shared" si="3"/>
        <v>0</v>
      </c>
      <c r="P37" s="4" t="s">
        <v>19</v>
      </c>
      <c r="Q37" s="2">
        <v>1</v>
      </c>
    </row>
    <row r="38" spans="1:17" s="1" customFormat="1" ht="60.5" customHeight="1" x14ac:dyDescent="0.35">
      <c r="A38" s="2">
        <v>37</v>
      </c>
      <c r="B38" s="67" t="s">
        <v>82</v>
      </c>
      <c r="C38" s="2" t="s">
        <v>83</v>
      </c>
      <c r="D38" s="9" t="s">
        <v>24</v>
      </c>
      <c r="E38" s="2">
        <v>0</v>
      </c>
      <c r="F38" s="2">
        <v>1000</v>
      </c>
      <c r="G38" s="2">
        <v>0</v>
      </c>
      <c r="H38" s="2">
        <v>0</v>
      </c>
      <c r="I38" s="55">
        <f t="shared" si="0"/>
        <v>1000</v>
      </c>
      <c r="J38" s="44">
        <f>+AVERAGE(F38)</f>
        <v>1000</v>
      </c>
      <c r="K38" s="5"/>
      <c r="L38" s="6"/>
      <c r="M38" s="7">
        <f t="shared" si="1"/>
        <v>0</v>
      </c>
      <c r="N38" s="5">
        <f t="shared" si="2"/>
        <v>0</v>
      </c>
      <c r="O38" s="8">
        <f t="shared" si="3"/>
        <v>0</v>
      </c>
      <c r="P38" s="4" t="s">
        <v>19</v>
      </c>
      <c r="Q38" s="2">
        <v>1</v>
      </c>
    </row>
    <row r="39" spans="1:17" s="1" customFormat="1" ht="60.5" customHeight="1" x14ac:dyDescent="0.35">
      <c r="A39" s="2">
        <v>38</v>
      </c>
      <c r="B39" s="67" t="s">
        <v>82</v>
      </c>
      <c r="C39" s="2" t="s">
        <v>21</v>
      </c>
      <c r="D39" s="9" t="s">
        <v>24</v>
      </c>
      <c r="E39" s="2">
        <v>0</v>
      </c>
      <c r="F39" s="2">
        <v>495</v>
      </c>
      <c r="G39" s="2">
        <v>362</v>
      </c>
      <c r="H39" s="2">
        <v>5</v>
      </c>
      <c r="I39" s="55">
        <f t="shared" si="0"/>
        <v>862</v>
      </c>
      <c r="J39" s="44">
        <f>+AVERAGE(F39:H39)</f>
        <v>287.33333333333331</v>
      </c>
      <c r="K39" s="5"/>
      <c r="L39" s="6"/>
      <c r="M39" s="7">
        <f t="shared" si="1"/>
        <v>0</v>
      </c>
      <c r="N39" s="5">
        <f t="shared" si="2"/>
        <v>0</v>
      </c>
      <c r="O39" s="8">
        <f t="shared" si="3"/>
        <v>0</v>
      </c>
      <c r="P39" s="4" t="s">
        <v>19</v>
      </c>
      <c r="Q39" s="2">
        <v>1</v>
      </c>
    </row>
    <row r="40" spans="1:17" s="1" customFormat="1" ht="60.5" customHeight="1" x14ac:dyDescent="0.35">
      <c r="A40" s="2">
        <v>39</v>
      </c>
      <c r="B40" s="66" t="s">
        <v>84</v>
      </c>
      <c r="C40" s="2" t="s">
        <v>85</v>
      </c>
      <c r="D40" s="3" t="s">
        <v>18</v>
      </c>
      <c r="E40" s="2">
        <v>105</v>
      </c>
      <c r="F40" s="2">
        <v>30</v>
      </c>
      <c r="G40" s="2">
        <v>303</v>
      </c>
      <c r="H40" s="2">
        <v>0</v>
      </c>
      <c r="I40" s="55">
        <f t="shared" si="0"/>
        <v>438</v>
      </c>
      <c r="J40" s="44">
        <f>+AVERAGE(E40:G40)</f>
        <v>146</v>
      </c>
      <c r="K40" s="5"/>
      <c r="L40" s="6"/>
      <c r="M40" s="7">
        <f t="shared" si="1"/>
        <v>0</v>
      </c>
      <c r="N40" s="5">
        <f t="shared" si="2"/>
        <v>0</v>
      </c>
      <c r="O40" s="8">
        <f t="shared" si="3"/>
        <v>0</v>
      </c>
      <c r="P40" s="4" t="s">
        <v>19</v>
      </c>
      <c r="Q40" s="2">
        <v>1</v>
      </c>
    </row>
    <row r="41" spans="1:17" s="1" customFormat="1" ht="60.5" customHeight="1" x14ac:dyDescent="0.35">
      <c r="A41" s="2">
        <v>40</v>
      </c>
      <c r="B41" s="66" t="s">
        <v>86</v>
      </c>
      <c r="C41" s="2" t="s">
        <v>87</v>
      </c>
      <c r="D41" s="3" t="s">
        <v>18</v>
      </c>
      <c r="E41" s="2">
        <v>135</v>
      </c>
      <c r="F41" s="2">
        <v>91</v>
      </c>
      <c r="G41" s="2">
        <v>123</v>
      </c>
      <c r="H41" s="2">
        <v>196</v>
      </c>
      <c r="I41" s="55">
        <f t="shared" si="0"/>
        <v>545</v>
      </c>
      <c r="J41" s="44">
        <f>+AVERAGE(E41:H41)</f>
        <v>136.25</v>
      </c>
      <c r="K41" s="5"/>
      <c r="L41" s="6"/>
      <c r="M41" s="7">
        <f t="shared" si="1"/>
        <v>0</v>
      </c>
      <c r="N41" s="5">
        <f t="shared" si="2"/>
        <v>0</v>
      </c>
      <c r="O41" s="8">
        <f t="shared" si="3"/>
        <v>0</v>
      </c>
      <c r="P41" s="4" t="s">
        <v>19</v>
      </c>
      <c r="Q41" s="2">
        <v>1</v>
      </c>
    </row>
    <row r="42" spans="1:17" s="1" customFormat="1" ht="60.5" customHeight="1" x14ac:dyDescent="0.35">
      <c r="A42" s="2">
        <v>41</v>
      </c>
      <c r="B42" s="66" t="s">
        <v>88</v>
      </c>
      <c r="C42" s="2" t="s">
        <v>89</v>
      </c>
      <c r="D42" s="9" t="s">
        <v>24</v>
      </c>
      <c r="E42" s="2">
        <v>467</v>
      </c>
      <c r="F42" s="2">
        <v>457</v>
      </c>
      <c r="G42" s="2">
        <v>252</v>
      </c>
      <c r="H42" s="2">
        <v>346</v>
      </c>
      <c r="I42" s="55">
        <f t="shared" si="0"/>
        <v>1522</v>
      </c>
      <c r="J42" s="44">
        <f>+AVERAGE(E42:H42)</f>
        <v>380.5</v>
      </c>
      <c r="K42" s="5"/>
      <c r="L42" s="6"/>
      <c r="M42" s="7">
        <f t="shared" si="1"/>
        <v>0</v>
      </c>
      <c r="N42" s="5">
        <f t="shared" si="2"/>
        <v>0</v>
      </c>
      <c r="O42" s="8">
        <f t="shared" si="3"/>
        <v>0</v>
      </c>
      <c r="P42" s="4" t="s">
        <v>19</v>
      </c>
      <c r="Q42" s="2">
        <v>5</v>
      </c>
    </row>
    <row r="43" spans="1:17" s="1" customFormat="1" ht="60.5" customHeight="1" x14ac:dyDescent="0.35">
      <c r="A43" s="2">
        <v>42</v>
      </c>
      <c r="B43" s="66" t="s">
        <v>90</v>
      </c>
      <c r="C43" s="2" t="s">
        <v>91</v>
      </c>
      <c r="D43" s="9" t="s">
        <v>24</v>
      </c>
      <c r="E43" s="2">
        <v>39</v>
      </c>
      <c r="F43" s="2">
        <v>38</v>
      </c>
      <c r="G43" s="2">
        <v>39</v>
      </c>
      <c r="H43" s="2">
        <v>49</v>
      </c>
      <c r="I43" s="55">
        <f t="shared" si="0"/>
        <v>165</v>
      </c>
      <c r="J43" s="44">
        <f>+AVERAGE(E43:H43)</f>
        <v>41.25</v>
      </c>
      <c r="K43" s="5"/>
      <c r="L43" s="6"/>
      <c r="M43" s="7">
        <f t="shared" si="1"/>
        <v>0</v>
      </c>
      <c r="N43" s="5">
        <f t="shared" si="2"/>
        <v>0</v>
      </c>
      <c r="O43" s="8">
        <f t="shared" si="3"/>
        <v>0</v>
      </c>
      <c r="P43" s="4" t="s">
        <v>19</v>
      </c>
      <c r="Q43" s="2">
        <v>1</v>
      </c>
    </row>
    <row r="44" spans="1:17" s="1" customFormat="1" ht="60.5" customHeight="1" x14ac:dyDescent="0.35">
      <c r="A44" s="2">
        <v>43</v>
      </c>
      <c r="B44" s="66" t="s">
        <v>92</v>
      </c>
      <c r="C44" s="2" t="s">
        <v>93</v>
      </c>
      <c r="D44" s="9" t="s">
        <v>24</v>
      </c>
      <c r="E44" s="2">
        <v>263</v>
      </c>
      <c r="F44" s="2">
        <v>359</v>
      </c>
      <c r="G44" s="2">
        <v>158</v>
      </c>
      <c r="H44" s="2">
        <v>112</v>
      </c>
      <c r="I44" s="55">
        <f t="shared" si="0"/>
        <v>892</v>
      </c>
      <c r="J44" s="44">
        <f>+AVERAGE(E44:H44)</f>
        <v>223</v>
      </c>
      <c r="K44" s="5"/>
      <c r="L44" s="6"/>
      <c r="M44" s="7">
        <f t="shared" si="1"/>
        <v>0</v>
      </c>
      <c r="N44" s="5">
        <f t="shared" si="2"/>
        <v>0</v>
      </c>
      <c r="O44" s="8">
        <f t="shared" si="3"/>
        <v>0</v>
      </c>
      <c r="P44" s="4" t="s">
        <v>19</v>
      </c>
      <c r="Q44" s="2">
        <v>1</v>
      </c>
    </row>
    <row r="45" spans="1:17" s="1" customFormat="1" ht="60.5" customHeight="1" x14ac:dyDescent="0.35">
      <c r="A45" s="2">
        <v>44</v>
      </c>
      <c r="B45" s="66" t="s">
        <v>94</v>
      </c>
      <c r="C45" s="2" t="s">
        <v>95</v>
      </c>
      <c r="D45" s="9" t="s">
        <v>24</v>
      </c>
      <c r="E45" s="2">
        <v>263</v>
      </c>
      <c r="F45" s="2">
        <v>28</v>
      </c>
      <c r="G45" s="2">
        <v>108</v>
      </c>
      <c r="H45" s="2">
        <v>87</v>
      </c>
      <c r="I45" s="55">
        <f t="shared" si="0"/>
        <v>486</v>
      </c>
      <c r="J45" s="44">
        <f>+AVERAGE(E45:H45)</f>
        <v>121.5</v>
      </c>
      <c r="K45" s="5"/>
      <c r="L45" s="6"/>
      <c r="M45" s="7">
        <f t="shared" si="1"/>
        <v>0</v>
      </c>
      <c r="N45" s="5">
        <f t="shared" si="2"/>
        <v>0</v>
      </c>
      <c r="O45" s="8">
        <f t="shared" si="3"/>
        <v>0</v>
      </c>
      <c r="P45" s="4" t="s">
        <v>19</v>
      </c>
      <c r="Q45" s="2">
        <v>1</v>
      </c>
    </row>
    <row r="46" spans="1:17" s="1" customFormat="1" ht="60.5" customHeight="1" x14ac:dyDescent="0.35">
      <c r="A46" s="2">
        <v>45</v>
      </c>
      <c r="B46" s="67" t="s">
        <v>96</v>
      </c>
      <c r="C46" s="2" t="s">
        <v>28</v>
      </c>
      <c r="D46" s="3" t="s">
        <v>18</v>
      </c>
      <c r="E46" s="2">
        <v>0</v>
      </c>
      <c r="F46" s="2">
        <v>0</v>
      </c>
      <c r="G46" s="2">
        <v>0</v>
      </c>
      <c r="H46" s="2">
        <v>20</v>
      </c>
      <c r="I46" s="55">
        <f t="shared" si="0"/>
        <v>20</v>
      </c>
      <c r="J46" s="44">
        <f>+AVERAGE(H46)</f>
        <v>20</v>
      </c>
      <c r="K46" s="10"/>
      <c r="L46" s="6"/>
      <c r="M46" s="7">
        <f t="shared" si="1"/>
        <v>0</v>
      </c>
      <c r="N46" s="5">
        <f t="shared" si="2"/>
        <v>0</v>
      </c>
      <c r="O46" s="8">
        <f t="shared" si="3"/>
        <v>0</v>
      </c>
      <c r="P46" s="4" t="s">
        <v>19</v>
      </c>
      <c r="Q46" s="2">
        <v>1</v>
      </c>
    </row>
    <row r="47" spans="1:17" s="1" customFormat="1" ht="60.5" customHeight="1" x14ac:dyDescent="0.35">
      <c r="A47" s="2">
        <v>46</v>
      </c>
      <c r="B47" s="66" t="s">
        <v>97</v>
      </c>
      <c r="C47" s="2" t="s">
        <v>98</v>
      </c>
      <c r="D47" s="9" t="s">
        <v>24</v>
      </c>
      <c r="E47" s="2">
        <v>208</v>
      </c>
      <c r="F47" s="2">
        <v>187</v>
      </c>
      <c r="G47" s="2">
        <v>398</v>
      </c>
      <c r="H47" s="2">
        <v>403</v>
      </c>
      <c r="I47" s="55">
        <f t="shared" si="0"/>
        <v>1196</v>
      </c>
      <c r="J47" s="44">
        <f>+AVERAGE(E47:H47)</f>
        <v>299</v>
      </c>
      <c r="K47" s="5"/>
      <c r="L47" s="6"/>
      <c r="M47" s="7">
        <f t="shared" si="1"/>
        <v>0</v>
      </c>
      <c r="N47" s="5">
        <f t="shared" si="2"/>
        <v>0</v>
      </c>
      <c r="O47" s="8">
        <f t="shared" si="3"/>
        <v>0</v>
      </c>
      <c r="P47" s="4" t="s">
        <v>19</v>
      </c>
      <c r="Q47" s="2">
        <v>1</v>
      </c>
    </row>
    <row r="48" spans="1:17" s="1" customFormat="1" ht="60.5" customHeight="1" x14ac:dyDescent="0.35">
      <c r="A48" s="2">
        <v>47</v>
      </c>
      <c r="B48" s="66" t="s">
        <v>99</v>
      </c>
      <c r="C48" s="2" t="s">
        <v>100</v>
      </c>
      <c r="D48" s="3" t="s">
        <v>18</v>
      </c>
      <c r="E48" s="2">
        <v>495</v>
      </c>
      <c r="F48" s="2">
        <v>234</v>
      </c>
      <c r="G48" s="2">
        <v>307</v>
      </c>
      <c r="H48" s="2">
        <v>387</v>
      </c>
      <c r="I48" s="55">
        <f t="shared" si="0"/>
        <v>1423</v>
      </c>
      <c r="J48" s="44">
        <f>+AVERAGE(E48:H48)</f>
        <v>355.75</v>
      </c>
      <c r="K48" s="5"/>
      <c r="L48" s="6"/>
      <c r="M48" s="7">
        <f t="shared" si="1"/>
        <v>0</v>
      </c>
      <c r="N48" s="5">
        <f t="shared" si="2"/>
        <v>0</v>
      </c>
      <c r="O48" s="8">
        <f t="shared" si="3"/>
        <v>0</v>
      </c>
      <c r="P48" s="4" t="s">
        <v>19</v>
      </c>
      <c r="Q48" s="2">
        <v>1</v>
      </c>
    </row>
    <row r="49" spans="1:17" s="1" customFormat="1" ht="60.5" customHeight="1" x14ac:dyDescent="0.35">
      <c r="A49" s="2">
        <v>48</v>
      </c>
      <c r="B49" s="67" t="s">
        <v>101</v>
      </c>
      <c r="C49" s="2" t="s">
        <v>102</v>
      </c>
      <c r="D49" s="9" t="s">
        <v>24</v>
      </c>
      <c r="E49" s="2">
        <v>0</v>
      </c>
      <c r="F49" s="2">
        <v>2</v>
      </c>
      <c r="G49" s="2">
        <v>23</v>
      </c>
      <c r="H49" s="2">
        <v>40</v>
      </c>
      <c r="I49" s="55">
        <f t="shared" si="0"/>
        <v>65</v>
      </c>
      <c r="J49" s="44">
        <f>+AVERAGE(F49:H49)</f>
        <v>21.666666666666668</v>
      </c>
      <c r="K49" s="5"/>
      <c r="L49" s="6"/>
      <c r="M49" s="7">
        <f t="shared" si="1"/>
        <v>0</v>
      </c>
      <c r="N49" s="5">
        <f t="shared" si="2"/>
        <v>0</v>
      </c>
      <c r="O49" s="8">
        <f t="shared" si="3"/>
        <v>0</v>
      </c>
      <c r="P49" s="4" t="s">
        <v>19</v>
      </c>
      <c r="Q49" s="2">
        <v>1</v>
      </c>
    </row>
    <row r="50" spans="1:17" s="1" customFormat="1" ht="60.5" customHeight="1" x14ac:dyDescent="0.35">
      <c r="A50" s="2">
        <v>49</v>
      </c>
      <c r="B50" s="66" t="s">
        <v>103</v>
      </c>
      <c r="C50" s="2" t="s">
        <v>104</v>
      </c>
      <c r="D50" s="3" t="s">
        <v>18</v>
      </c>
      <c r="E50" s="2">
        <v>92</v>
      </c>
      <c r="F50" s="2">
        <v>29</v>
      </c>
      <c r="G50" s="2">
        <v>97</v>
      </c>
      <c r="H50" s="2">
        <v>105</v>
      </c>
      <c r="I50" s="55">
        <f t="shared" si="0"/>
        <v>323</v>
      </c>
      <c r="J50" s="44">
        <f>+AVERAGE(E50:H50)</f>
        <v>80.75</v>
      </c>
      <c r="K50" s="5"/>
      <c r="L50" s="6"/>
      <c r="M50" s="7">
        <f t="shared" si="1"/>
        <v>0</v>
      </c>
      <c r="N50" s="5">
        <f t="shared" si="2"/>
        <v>0</v>
      </c>
      <c r="O50" s="8">
        <f t="shared" si="3"/>
        <v>0</v>
      </c>
      <c r="P50" s="4" t="s">
        <v>19</v>
      </c>
      <c r="Q50" s="2">
        <v>1</v>
      </c>
    </row>
    <row r="51" spans="1:17" s="1" customFormat="1" ht="60.5" customHeight="1" x14ac:dyDescent="0.35">
      <c r="A51" s="2">
        <v>50</v>
      </c>
      <c r="B51" s="66" t="s">
        <v>105</v>
      </c>
      <c r="C51" s="2" t="s">
        <v>106</v>
      </c>
      <c r="D51" s="9" t="s">
        <v>24</v>
      </c>
      <c r="E51" s="2">
        <v>195</v>
      </c>
      <c r="F51" s="2">
        <v>411</v>
      </c>
      <c r="G51" s="2">
        <v>739</v>
      </c>
      <c r="H51" s="2">
        <v>413</v>
      </c>
      <c r="I51" s="55">
        <f t="shared" si="0"/>
        <v>1758</v>
      </c>
      <c r="J51" s="44">
        <f>+AVERAGE(E51:H51)</f>
        <v>439.5</v>
      </c>
      <c r="K51" s="5"/>
      <c r="L51" s="6"/>
      <c r="M51" s="7">
        <f t="shared" si="1"/>
        <v>0</v>
      </c>
      <c r="N51" s="5">
        <f t="shared" si="2"/>
        <v>0</v>
      </c>
      <c r="O51" s="8">
        <f t="shared" si="3"/>
        <v>0</v>
      </c>
      <c r="P51" s="4" t="s">
        <v>19</v>
      </c>
      <c r="Q51" s="2">
        <v>5</v>
      </c>
    </row>
    <row r="52" spans="1:17" s="1" customFormat="1" ht="60.5" customHeight="1" x14ac:dyDescent="0.35">
      <c r="A52" s="2">
        <v>51</v>
      </c>
      <c r="B52" s="66" t="s">
        <v>107</v>
      </c>
      <c r="C52" s="2" t="s">
        <v>108</v>
      </c>
      <c r="D52" s="9" t="s">
        <v>24</v>
      </c>
      <c r="E52" s="2">
        <v>320</v>
      </c>
      <c r="F52" s="2">
        <v>106</v>
      </c>
      <c r="G52" s="2">
        <v>108</v>
      </c>
      <c r="H52" s="2">
        <v>91</v>
      </c>
      <c r="I52" s="55">
        <f t="shared" si="0"/>
        <v>625</v>
      </c>
      <c r="J52" s="44">
        <f>+AVERAGE(E52:H52)</f>
        <v>156.25</v>
      </c>
      <c r="K52" s="5"/>
      <c r="L52" s="6"/>
      <c r="M52" s="7">
        <f t="shared" si="1"/>
        <v>0</v>
      </c>
      <c r="N52" s="5">
        <f t="shared" si="2"/>
        <v>0</v>
      </c>
      <c r="O52" s="8">
        <f t="shared" si="3"/>
        <v>0</v>
      </c>
      <c r="P52" s="4" t="s">
        <v>19</v>
      </c>
      <c r="Q52" s="2">
        <v>1</v>
      </c>
    </row>
    <row r="53" spans="1:17" s="1" customFormat="1" ht="60.5" customHeight="1" x14ac:dyDescent="0.35">
      <c r="A53" s="2">
        <v>52</v>
      </c>
      <c r="B53" s="66" t="s">
        <v>109</v>
      </c>
      <c r="C53" s="2" t="s">
        <v>110</v>
      </c>
      <c r="D53" s="3" t="s">
        <v>18</v>
      </c>
      <c r="E53" s="2">
        <v>252</v>
      </c>
      <c r="F53" s="2">
        <v>40</v>
      </c>
      <c r="G53" s="2">
        <v>14</v>
      </c>
      <c r="H53" s="2">
        <v>10</v>
      </c>
      <c r="I53" s="55">
        <f t="shared" si="0"/>
        <v>316</v>
      </c>
      <c r="J53" s="44">
        <f>+AVERAGE(E53:H53)</f>
        <v>79</v>
      </c>
      <c r="K53" s="5"/>
      <c r="L53" s="6"/>
      <c r="M53" s="7">
        <f t="shared" si="1"/>
        <v>0</v>
      </c>
      <c r="N53" s="5">
        <f t="shared" si="2"/>
        <v>0</v>
      </c>
      <c r="O53" s="8">
        <f t="shared" si="3"/>
        <v>0</v>
      </c>
      <c r="P53" s="4" t="s">
        <v>19</v>
      </c>
      <c r="Q53" s="2">
        <v>1</v>
      </c>
    </row>
    <row r="54" spans="1:17" s="1" customFormat="1" ht="60.5" customHeight="1" x14ac:dyDescent="0.35">
      <c r="A54" s="2">
        <v>53</v>
      </c>
      <c r="B54" s="67" t="s">
        <v>111</v>
      </c>
      <c r="C54" s="2" t="s">
        <v>112</v>
      </c>
      <c r="D54" s="3" t="s">
        <v>18</v>
      </c>
      <c r="E54" s="2">
        <v>0</v>
      </c>
      <c r="F54" s="2">
        <v>0</v>
      </c>
      <c r="G54" s="2">
        <v>54</v>
      </c>
      <c r="H54" s="2">
        <v>118</v>
      </c>
      <c r="I54" s="55">
        <f t="shared" si="0"/>
        <v>172</v>
      </c>
      <c r="J54" s="44">
        <f>+AVERAGE(G54:H54)</f>
        <v>86</v>
      </c>
      <c r="K54" s="5"/>
      <c r="L54" s="6"/>
      <c r="M54" s="7">
        <f t="shared" si="1"/>
        <v>0</v>
      </c>
      <c r="N54" s="5">
        <f t="shared" si="2"/>
        <v>0</v>
      </c>
      <c r="O54" s="8">
        <f t="shared" si="3"/>
        <v>0</v>
      </c>
      <c r="P54" s="4" t="s">
        <v>19</v>
      </c>
      <c r="Q54" s="2">
        <v>1</v>
      </c>
    </row>
    <row r="55" spans="1:17" s="1" customFormat="1" ht="60.5" customHeight="1" x14ac:dyDescent="0.35">
      <c r="A55" s="2">
        <v>54</v>
      </c>
      <c r="B55" s="67" t="s">
        <v>113</v>
      </c>
      <c r="C55" s="2" t="s">
        <v>114</v>
      </c>
      <c r="D55" s="3" t="s">
        <v>18</v>
      </c>
      <c r="E55" s="2">
        <v>0</v>
      </c>
      <c r="F55" s="2">
        <v>0</v>
      </c>
      <c r="G55" s="2">
        <v>150</v>
      </c>
      <c r="H55" s="2">
        <v>68</v>
      </c>
      <c r="I55" s="55">
        <f t="shared" si="0"/>
        <v>218</v>
      </c>
      <c r="J55" s="44">
        <f>+AVERAGE(G55:H55)</f>
        <v>109</v>
      </c>
      <c r="K55" s="5"/>
      <c r="L55" s="6"/>
      <c r="M55" s="7">
        <f t="shared" si="1"/>
        <v>0</v>
      </c>
      <c r="N55" s="5">
        <f t="shared" si="2"/>
        <v>0</v>
      </c>
      <c r="O55" s="8">
        <f t="shared" si="3"/>
        <v>0</v>
      </c>
      <c r="P55" s="4" t="s">
        <v>19</v>
      </c>
      <c r="Q55" s="2">
        <v>5</v>
      </c>
    </row>
    <row r="56" spans="1:17" s="1" customFormat="1" ht="60.5" customHeight="1" x14ac:dyDescent="0.35">
      <c r="A56" s="2">
        <v>55</v>
      </c>
      <c r="B56" s="67" t="s">
        <v>115</v>
      </c>
      <c r="C56" s="2" t="s">
        <v>28</v>
      </c>
      <c r="D56" s="3" t="s">
        <v>18</v>
      </c>
      <c r="E56" s="2">
        <v>0</v>
      </c>
      <c r="F56" s="2">
        <v>0</v>
      </c>
      <c r="G56" s="2">
        <v>28</v>
      </c>
      <c r="H56" s="2">
        <v>26</v>
      </c>
      <c r="I56" s="55">
        <f t="shared" si="0"/>
        <v>54</v>
      </c>
      <c r="J56" s="44">
        <f>+AVERAGE(G56:H56)</f>
        <v>27</v>
      </c>
      <c r="K56" s="5"/>
      <c r="L56" s="6"/>
      <c r="M56" s="7">
        <f t="shared" si="1"/>
        <v>0</v>
      </c>
      <c r="N56" s="5">
        <f t="shared" si="2"/>
        <v>0</v>
      </c>
      <c r="O56" s="8">
        <f t="shared" si="3"/>
        <v>0</v>
      </c>
      <c r="P56" s="4" t="s">
        <v>19</v>
      </c>
      <c r="Q56" s="2">
        <v>1</v>
      </c>
    </row>
    <row r="57" spans="1:17" s="1" customFormat="1" ht="60.5" customHeight="1" x14ac:dyDescent="0.35">
      <c r="A57" s="2">
        <v>56</v>
      </c>
      <c r="B57" s="66" t="s">
        <v>116</v>
      </c>
      <c r="C57" s="2" t="s">
        <v>117</v>
      </c>
      <c r="D57" s="9" t="s">
        <v>24</v>
      </c>
      <c r="E57" s="2">
        <v>710</v>
      </c>
      <c r="F57" s="2">
        <v>222</v>
      </c>
      <c r="G57" s="2">
        <v>500</v>
      </c>
      <c r="H57" s="2">
        <v>436</v>
      </c>
      <c r="I57" s="55">
        <f t="shared" si="0"/>
        <v>1868</v>
      </c>
      <c r="J57" s="44">
        <f>+AVERAGE(E57:H57)</f>
        <v>467</v>
      </c>
      <c r="K57" s="5"/>
      <c r="L57" s="6"/>
      <c r="M57" s="7">
        <f t="shared" si="1"/>
        <v>0</v>
      </c>
      <c r="N57" s="5">
        <f t="shared" si="2"/>
        <v>0</v>
      </c>
      <c r="O57" s="8">
        <f t="shared" si="3"/>
        <v>0</v>
      </c>
      <c r="P57" s="4" t="s">
        <v>19</v>
      </c>
      <c r="Q57" s="2">
        <v>5</v>
      </c>
    </row>
    <row r="58" spans="1:17" s="1" customFormat="1" ht="60.5" customHeight="1" x14ac:dyDescent="0.35">
      <c r="A58" s="2">
        <v>57</v>
      </c>
      <c r="B58" s="66" t="s">
        <v>118</v>
      </c>
      <c r="C58" s="2" t="s">
        <v>56</v>
      </c>
      <c r="D58" s="3" t="s">
        <v>18</v>
      </c>
      <c r="E58" s="2">
        <v>301</v>
      </c>
      <c r="F58" s="2">
        <v>160</v>
      </c>
      <c r="G58" s="2">
        <v>500</v>
      </c>
      <c r="H58" s="2">
        <v>183</v>
      </c>
      <c r="I58" s="55">
        <f t="shared" si="0"/>
        <v>1144</v>
      </c>
      <c r="J58" s="44">
        <f>+AVERAGE(E58:H58)</f>
        <v>286</v>
      </c>
      <c r="K58" s="5"/>
      <c r="L58" s="6"/>
      <c r="M58" s="7">
        <f t="shared" si="1"/>
        <v>0</v>
      </c>
      <c r="N58" s="5">
        <f t="shared" si="2"/>
        <v>0</v>
      </c>
      <c r="O58" s="8">
        <f t="shared" si="3"/>
        <v>0</v>
      </c>
      <c r="P58" s="4" t="s">
        <v>19</v>
      </c>
      <c r="Q58" s="2">
        <v>1</v>
      </c>
    </row>
    <row r="59" spans="1:17" s="1" customFormat="1" ht="60.5" customHeight="1" x14ac:dyDescent="0.35">
      <c r="A59" s="2">
        <v>58</v>
      </c>
      <c r="B59" s="66" t="s">
        <v>119</v>
      </c>
      <c r="C59" s="2" t="s">
        <v>120</v>
      </c>
      <c r="D59" s="9" t="s">
        <v>24</v>
      </c>
      <c r="E59" s="2">
        <v>1628</v>
      </c>
      <c r="F59" s="2">
        <v>365</v>
      </c>
      <c r="G59" s="2">
        <v>611</v>
      </c>
      <c r="H59" s="2">
        <v>446</v>
      </c>
      <c r="I59" s="55">
        <f t="shared" si="0"/>
        <v>3050</v>
      </c>
      <c r="J59" s="44">
        <f>+AVERAGE(E59:H59)</f>
        <v>762.5</v>
      </c>
      <c r="K59" s="5"/>
      <c r="L59" s="6"/>
      <c r="M59" s="7">
        <f t="shared" si="1"/>
        <v>0</v>
      </c>
      <c r="N59" s="5">
        <f t="shared" si="2"/>
        <v>0</v>
      </c>
      <c r="O59" s="8">
        <f t="shared" si="3"/>
        <v>0</v>
      </c>
      <c r="P59" s="4" t="s">
        <v>19</v>
      </c>
      <c r="Q59" s="2">
        <v>5</v>
      </c>
    </row>
    <row r="60" spans="1:17" s="1" customFormat="1" ht="60.5" customHeight="1" x14ac:dyDescent="0.35">
      <c r="A60" s="2">
        <v>59</v>
      </c>
      <c r="B60" s="67" t="s">
        <v>121</v>
      </c>
      <c r="C60" s="2" t="s">
        <v>122</v>
      </c>
      <c r="D60" s="13" t="s">
        <v>24</v>
      </c>
      <c r="E60" s="2">
        <v>0</v>
      </c>
      <c r="F60" s="2">
        <v>0</v>
      </c>
      <c r="G60" s="2">
        <v>0</v>
      </c>
      <c r="H60" s="2">
        <v>58</v>
      </c>
      <c r="I60" s="55">
        <f t="shared" si="0"/>
        <v>58</v>
      </c>
      <c r="J60" s="44">
        <f>+AVERAGE(H60)</f>
        <v>58</v>
      </c>
      <c r="K60" s="10"/>
      <c r="L60" s="6"/>
      <c r="M60" s="7">
        <f t="shared" si="1"/>
        <v>0</v>
      </c>
      <c r="N60" s="5">
        <f t="shared" si="2"/>
        <v>0</v>
      </c>
      <c r="O60" s="8">
        <f t="shared" si="3"/>
        <v>0</v>
      </c>
      <c r="P60" s="4" t="s">
        <v>19</v>
      </c>
      <c r="Q60" s="2">
        <v>1</v>
      </c>
    </row>
    <row r="61" spans="1:17" s="1" customFormat="1" ht="60.5" customHeight="1" x14ac:dyDescent="0.35">
      <c r="A61" s="2">
        <v>60</v>
      </c>
      <c r="B61" s="66" t="s">
        <v>123</v>
      </c>
      <c r="C61" s="2" t="s">
        <v>124</v>
      </c>
      <c r="D61" s="3" t="s">
        <v>18</v>
      </c>
      <c r="E61" s="2">
        <v>7</v>
      </c>
      <c r="F61" s="2">
        <v>13</v>
      </c>
      <c r="G61" s="2">
        <v>9</v>
      </c>
      <c r="H61" s="2">
        <v>13</v>
      </c>
      <c r="I61" s="55">
        <f t="shared" si="0"/>
        <v>42</v>
      </c>
      <c r="J61" s="44">
        <f t="shared" ref="J61:J73" si="5">+AVERAGE(E61:H61)</f>
        <v>10.5</v>
      </c>
      <c r="K61" s="5"/>
      <c r="L61" s="6"/>
      <c r="M61" s="7">
        <f t="shared" si="1"/>
        <v>0</v>
      </c>
      <c r="N61" s="5">
        <f t="shared" si="2"/>
        <v>0</v>
      </c>
      <c r="O61" s="8">
        <f t="shared" si="3"/>
        <v>0</v>
      </c>
      <c r="P61" s="4" t="s">
        <v>19</v>
      </c>
      <c r="Q61" s="2">
        <v>1</v>
      </c>
    </row>
    <row r="62" spans="1:17" s="1" customFormat="1" ht="60.5" customHeight="1" x14ac:dyDescent="0.35">
      <c r="A62" s="2">
        <v>61</v>
      </c>
      <c r="B62" s="66" t="s">
        <v>125</v>
      </c>
      <c r="C62" s="2" t="s">
        <v>126</v>
      </c>
      <c r="D62" s="3" t="s">
        <v>18</v>
      </c>
      <c r="E62" s="2">
        <v>575</v>
      </c>
      <c r="F62" s="2">
        <v>223</v>
      </c>
      <c r="G62" s="2">
        <v>587</v>
      </c>
      <c r="H62" s="2">
        <v>739</v>
      </c>
      <c r="I62" s="55">
        <f t="shared" si="0"/>
        <v>2124</v>
      </c>
      <c r="J62" s="44">
        <f t="shared" si="5"/>
        <v>531</v>
      </c>
      <c r="K62" s="5"/>
      <c r="L62" s="6"/>
      <c r="M62" s="7">
        <f t="shared" si="1"/>
        <v>0</v>
      </c>
      <c r="N62" s="5">
        <f t="shared" si="2"/>
        <v>0</v>
      </c>
      <c r="O62" s="8">
        <f t="shared" si="3"/>
        <v>0</v>
      </c>
      <c r="P62" s="4" t="s">
        <v>19</v>
      </c>
      <c r="Q62" s="2">
        <v>1</v>
      </c>
    </row>
    <row r="63" spans="1:17" s="1" customFormat="1" ht="60.5" customHeight="1" x14ac:dyDescent="0.35">
      <c r="A63" s="2">
        <v>62</v>
      </c>
      <c r="B63" s="66" t="s">
        <v>127</v>
      </c>
      <c r="C63" s="2" t="s">
        <v>128</v>
      </c>
      <c r="D63" s="3" t="s">
        <v>18</v>
      </c>
      <c r="E63" s="2">
        <v>12</v>
      </c>
      <c r="F63" s="2">
        <v>10</v>
      </c>
      <c r="G63" s="2">
        <v>42</v>
      </c>
      <c r="H63" s="2">
        <v>36</v>
      </c>
      <c r="I63" s="55">
        <f t="shared" si="0"/>
        <v>100</v>
      </c>
      <c r="J63" s="44">
        <f t="shared" si="5"/>
        <v>25</v>
      </c>
      <c r="K63" s="5"/>
      <c r="L63" s="6"/>
      <c r="M63" s="7">
        <f t="shared" si="1"/>
        <v>0</v>
      </c>
      <c r="N63" s="5">
        <f t="shared" si="2"/>
        <v>0</v>
      </c>
      <c r="O63" s="8">
        <f t="shared" si="3"/>
        <v>0</v>
      </c>
      <c r="P63" s="4" t="s">
        <v>19</v>
      </c>
      <c r="Q63" s="2">
        <v>1</v>
      </c>
    </row>
    <row r="64" spans="1:17" s="1" customFormat="1" ht="60.5" customHeight="1" x14ac:dyDescent="0.35">
      <c r="A64" s="2">
        <v>63</v>
      </c>
      <c r="B64" s="66" t="s">
        <v>129</v>
      </c>
      <c r="C64" s="2" t="s">
        <v>130</v>
      </c>
      <c r="D64" s="3" t="s">
        <v>18</v>
      </c>
      <c r="E64" s="2">
        <v>22</v>
      </c>
      <c r="F64" s="2">
        <v>4</v>
      </c>
      <c r="G64" s="2">
        <v>5</v>
      </c>
      <c r="H64" s="2">
        <v>2</v>
      </c>
      <c r="I64" s="55">
        <f t="shared" si="0"/>
        <v>33</v>
      </c>
      <c r="J64" s="44">
        <f t="shared" si="5"/>
        <v>8.25</v>
      </c>
      <c r="K64" s="5"/>
      <c r="L64" s="6"/>
      <c r="M64" s="7">
        <f t="shared" si="1"/>
        <v>0</v>
      </c>
      <c r="N64" s="5">
        <f t="shared" si="2"/>
        <v>0</v>
      </c>
      <c r="O64" s="8">
        <f t="shared" si="3"/>
        <v>0</v>
      </c>
      <c r="P64" s="4" t="s">
        <v>19</v>
      </c>
      <c r="Q64" s="2">
        <v>1</v>
      </c>
    </row>
    <row r="65" spans="1:17" s="1" customFormat="1" ht="60.5" customHeight="1" x14ac:dyDescent="0.35">
      <c r="A65" s="2">
        <v>64</v>
      </c>
      <c r="B65" s="66" t="s">
        <v>131</v>
      </c>
      <c r="C65" s="2" t="s">
        <v>56</v>
      </c>
      <c r="D65" s="3" t="s">
        <v>18</v>
      </c>
      <c r="E65" s="2">
        <v>25</v>
      </c>
      <c r="F65" s="2">
        <v>36</v>
      </c>
      <c r="G65" s="2">
        <v>23</v>
      </c>
      <c r="H65" s="2">
        <v>40</v>
      </c>
      <c r="I65" s="55">
        <f t="shared" si="0"/>
        <v>124</v>
      </c>
      <c r="J65" s="44">
        <f t="shared" si="5"/>
        <v>31</v>
      </c>
      <c r="K65" s="5"/>
      <c r="L65" s="6"/>
      <c r="M65" s="7">
        <f t="shared" si="1"/>
        <v>0</v>
      </c>
      <c r="N65" s="5">
        <f t="shared" si="2"/>
        <v>0</v>
      </c>
      <c r="O65" s="8">
        <f t="shared" si="3"/>
        <v>0</v>
      </c>
      <c r="P65" s="4" t="s">
        <v>19</v>
      </c>
      <c r="Q65" s="2">
        <v>1</v>
      </c>
    </row>
    <row r="66" spans="1:17" s="1" customFormat="1" ht="60.5" customHeight="1" x14ac:dyDescent="0.35">
      <c r="A66" s="2">
        <v>65</v>
      </c>
      <c r="B66" s="66" t="s">
        <v>132</v>
      </c>
      <c r="C66" s="2" t="s">
        <v>133</v>
      </c>
      <c r="D66" s="3" t="s">
        <v>18</v>
      </c>
      <c r="E66" s="2">
        <v>166</v>
      </c>
      <c r="F66" s="2">
        <v>96</v>
      </c>
      <c r="G66" s="2">
        <v>93</v>
      </c>
      <c r="H66" s="2">
        <v>83</v>
      </c>
      <c r="I66" s="55">
        <f t="shared" si="0"/>
        <v>438</v>
      </c>
      <c r="J66" s="44">
        <f t="shared" si="5"/>
        <v>109.5</v>
      </c>
      <c r="K66" s="5"/>
      <c r="L66" s="6"/>
      <c r="M66" s="7">
        <f t="shared" si="1"/>
        <v>0</v>
      </c>
      <c r="N66" s="5">
        <f t="shared" si="2"/>
        <v>0</v>
      </c>
      <c r="O66" s="8">
        <f t="shared" si="3"/>
        <v>0</v>
      </c>
      <c r="P66" s="4" t="s">
        <v>19</v>
      </c>
      <c r="Q66" s="2">
        <v>1</v>
      </c>
    </row>
    <row r="67" spans="1:17" s="1" customFormat="1" ht="60.5" customHeight="1" x14ac:dyDescent="0.35">
      <c r="A67" s="2">
        <v>66</v>
      </c>
      <c r="B67" s="66" t="s">
        <v>134</v>
      </c>
      <c r="C67" s="2" t="s">
        <v>135</v>
      </c>
      <c r="D67" s="3" t="s">
        <v>18</v>
      </c>
      <c r="E67" s="2">
        <v>343</v>
      </c>
      <c r="F67" s="2">
        <v>886</v>
      </c>
      <c r="G67" s="2">
        <v>713</v>
      </c>
      <c r="H67" s="2">
        <v>105</v>
      </c>
      <c r="I67" s="55">
        <f t="shared" ref="I67:I73" si="6">+E67+F67+G67+H67</f>
        <v>2047</v>
      </c>
      <c r="J67" s="44">
        <f t="shared" si="5"/>
        <v>511.75</v>
      </c>
      <c r="K67" s="5"/>
      <c r="L67" s="6"/>
      <c r="M67" s="7">
        <f t="shared" ref="M67:M73" si="7">K67</f>
        <v>0</v>
      </c>
      <c r="N67" s="5">
        <f t="shared" ref="N67:N73" si="8">+M67*L67</f>
        <v>0</v>
      </c>
      <c r="O67" s="8">
        <f t="shared" ref="O67:O73" si="9">+M67+N67</f>
        <v>0</v>
      </c>
      <c r="P67" s="4" t="s">
        <v>19</v>
      </c>
      <c r="Q67" s="2">
        <v>1</v>
      </c>
    </row>
    <row r="68" spans="1:17" s="1" customFormat="1" ht="60.5" customHeight="1" x14ac:dyDescent="0.35">
      <c r="A68" s="2">
        <v>67</v>
      </c>
      <c r="B68" s="66" t="s">
        <v>136</v>
      </c>
      <c r="C68" s="2" t="s">
        <v>137</v>
      </c>
      <c r="D68" s="3" t="s">
        <v>18</v>
      </c>
      <c r="E68" s="2">
        <v>176</v>
      </c>
      <c r="F68" s="2">
        <v>102</v>
      </c>
      <c r="G68" s="2">
        <v>58</v>
      </c>
      <c r="H68" s="2">
        <v>68</v>
      </c>
      <c r="I68" s="55">
        <f t="shared" si="6"/>
        <v>404</v>
      </c>
      <c r="J68" s="44">
        <f t="shared" si="5"/>
        <v>101</v>
      </c>
      <c r="K68" s="5"/>
      <c r="L68" s="6"/>
      <c r="M68" s="7">
        <f t="shared" si="7"/>
        <v>0</v>
      </c>
      <c r="N68" s="5">
        <f t="shared" si="8"/>
        <v>0</v>
      </c>
      <c r="O68" s="8">
        <f t="shared" si="9"/>
        <v>0</v>
      </c>
      <c r="P68" s="4" t="s">
        <v>19</v>
      </c>
      <c r="Q68" s="2">
        <v>5</v>
      </c>
    </row>
    <row r="69" spans="1:17" s="1" customFormat="1" ht="60.5" customHeight="1" x14ac:dyDescent="0.35">
      <c r="A69" s="2">
        <v>68</v>
      </c>
      <c r="B69" s="66" t="s">
        <v>138</v>
      </c>
      <c r="C69" s="2" t="s">
        <v>137</v>
      </c>
      <c r="D69" s="3" t="s">
        <v>18</v>
      </c>
      <c r="E69" s="2">
        <v>24</v>
      </c>
      <c r="F69" s="2">
        <v>82</v>
      </c>
      <c r="G69" s="2">
        <v>54</v>
      </c>
      <c r="H69" s="2">
        <v>91</v>
      </c>
      <c r="I69" s="55">
        <f t="shared" si="6"/>
        <v>251</v>
      </c>
      <c r="J69" s="44">
        <f t="shared" si="5"/>
        <v>62.75</v>
      </c>
      <c r="K69" s="5"/>
      <c r="L69" s="6"/>
      <c r="M69" s="7">
        <f t="shared" si="7"/>
        <v>0</v>
      </c>
      <c r="N69" s="5">
        <f t="shared" si="8"/>
        <v>0</v>
      </c>
      <c r="O69" s="8">
        <f t="shared" si="9"/>
        <v>0</v>
      </c>
      <c r="P69" s="4" t="s">
        <v>19</v>
      </c>
      <c r="Q69" s="2">
        <v>1</v>
      </c>
    </row>
    <row r="70" spans="1:17" s="1" customFormat="1" ht="60.5" customHeight="1" x14ac:dyDescent="0.35">
      <c r="A70" s="2">
        <v>69</v>
      </c>
      <c r="B70" s="66" t="s">
        <v>139</v>
      </c>
      <c r="C70" s="2" t="s">
        <v>140</v>
      </c>
      <c r="D70" s="3" t="s">
        <v>18</v>
      </c>
      <c r="E70" s="2">
        <v>100</v>
      </c>
      <c r="F70" s="2">
        <v>1094</v>
      </c>
      <c r="G70" s="2">
        <v>837</v>
      </c>
      <c r="H70" s="2">
        <v>1474</v>
      </c>
      <c r="I70" s="55">
        <f t="shared" si="6"/>
        <v>3505</v>
      </c>
      <c r="J70" s="44">
        <f t="shared" si="5"/>
        <v>876.25</v>
      </c>
      <c r="K70" s="10"/>
      <c r="L70" s="6"/>
      <c r="M70" s="7">
        <f t="shared" si="7"/>
        <v>0</v>
      </c>
      <c r="N70" s="5">
        <f t="shared" si="8"/>
        <v>0</v>
      </c>
      <c r="O70" s="8">
        <f t="shared" si="9"/>
        <v>0</v>
      </c>
      <c r="P70" s="4" t="s">
        <v>19</v>
      </c>
      <c r="Q70" s="2">
        <v>5</v>
      </c>
    </row>
    <row r="71" spans="1:17" s="1" customFormat="1" ht="60.5" customHeight="1" x14ac:dyDescent="0.35">
      <c r="A71" s="2">
        <v>70</v>
      </c>
      <c r="B71" s="66" t="s">
        <v>141</v>
      </c>
      <c r="C71" s="2" t="s">
        <v>142</v>
      </c>
      <c r="D71" s="9" t="s">
        <v>24</v>
      </c>
      <c r="E71" s="2">
        <v>890</v>
      </c>
      <c r="F71" s="2">
        <v>325</v>
      </c>
      <c r="G71" s="2">
        <v>533</v>
      </c>
      <c r="H71" s="2">
        <v>443</v>
      </c>
      <c r="I71" s="55">
        <f t="shared" si="6"/>
        <v>2191</v>
      </c>
      <c r="J71" s="44">
        <f t="shared" si="5"/>
        <v>547.75</v>
      </c>
      <c r="K71" s="5"/>
      <c r="L71" s="6"/>
      <c r="M71" s="7">
        <f t="shared" si="7"/>
        <v>0</v>
      </c>
      <c r="N71" s="5">
        <f t="shared" si="8"/>
        <v>0</v>
      </c>
      <c r="O71" s="8">
        <f t="shared" si="9"/>
        <v>0</v>
      </c>
      <c r="P71" s="4" t="s">
        <v>19</v>
      </c>
      <c r="Q71" s="2">
        <v>1</v>
      </c>
    </row>
    <row r="72" spans="1:17" s="1" customFormat="1" ht="60.5" customHeight="1" x14ac:dyDescent="0.35">
      <c r="A72" s="2">
        <v>71</v>
      </c>
      <c r="B72" s="66" t="s">
        <v>143</v>
      </c>
      <c r="C72" s="2" t="s">
        <v>144</v>
      </c>
      <c r="D72" s="9" t="s">
        <v>24</v>
      </c>
      <c r="E72" s="2">
        <v>667</v>
      </c>
      <c r="F72" s="2">
        <v>221</v>
      </c>
      <c r="G72" s="2">
        <v>257</v>
      </c>
      <c r="H72" s="2">
        <v>374</v>
      </c>
      <c r="I72" s="55">
        <f t="shared" si="6"/>
        <v>1519</v>
      </c>
      <c r="J72" s="44">
        <f t="shared" si="5"/>
        <v>379.75</v>
      </c>
      <c r="K72" s="5"/>
      <c r="L72" s="6"/>
      <c r="M72" s="7">
        <f t="shared" si="7"/>
        <v>0</v>
      </c>
      <c r="N72" s="5">
        <f t="shared" si="8"/>
        <v>0</v>
      </c>
      <c r="O72" s="8">
        <f t="shared" si="9"/>
        <v>0</v>
      </c>
      <c r="P72" s="4" t="s">
        <v>19</v>
      </c>
      <c r="Q72" s="2">
        <v>1</v>
      </c>
    </row>
    <row r="73" spans="1:17" s="1" customFormat="1" ht="60.5" customHeight="1" x14ac:dyDescent="0.35">
      <c r="A73" s="2">
        <v>72</v>
      </c>
      <c r="B73" s="66" t="s">
        <v>145</v>
      </c>
      <c r="C73" s="2" t="s">
        <v>146</v>
      </c>
      <c r="D73" s="3" t="s">
        <v>18</v>
      </c>
      <c r="E73" s="2">
        <v>116</v>
      </c>
      <c r="F73" s="2">
        <v>127</v>
      </c>
      <c r="G73" s="2">
        <v>128</v>
      </c>
      <c r="H73" s="2">
        <v>84</v>
      </c>
      <c r="I73" s="55">
        <f t="shared" si="6"/>
        <v>455</v>
      </c>
      <c r="J73" s="44">
        <f t="shared" si="5"/>
        <v>113.75</v>
      </c>
      <c r="K73" s="5"/>
      <c r="L73" s="6"/>
      <c r="M73" s="7">
        <f t="shared" si="7"/>
        <v>0</v>
      </c>
      <c r="N73" s="5">
        <f t="shared" si="8"/>
        <v>0</v>
      </c>
      <c r="O73" s="8">
        <f t="shared" si="9"/>
        <v>0</v>
      </c>
      <c r="P73" s="4" t="s">
        <v>19</v>
      </c>
      <c r="Q73" s="2">
        <v>5</v>
      </c>
    </row>
    <row r="74" spans="1:17" ht="30.65" customHeight="1" x14ac:dyDescent="0.2">
      <c r="I74" s="15"/>
      <c r="M74" s="49">
        <f>+SUM(M2:M73)</f>
        <v>0</v>
      </c>
      <c r="N74" s="49">
        <f>+SUM(N2:N73)</f>
        <v>0</v>
      </c>
      <c r="O74" s="49">
        <f>+SUM(O2:O73)</f>
        <v>0</v>
      </c>
      <c r="Q74" s="68">
        <f>SUM(Q2:Q73)</f>
        <v>132</v>
      </c>
    </row>
    <row r="75" spans="1:17" x14ac:dyDescent="0.2">
      <c r="I75" s="15"/>
    </row>
  </sheetData>
  <pageMargins left="0.7" right="0.7" top="0.75" bottom="0.75" header="0.3" footer="0.3"/>
  <pageSetup orientation="portrait" r:id="rId1"/>
  <headerFooter>
    <oddFooter>&amp;C_x000D_&amp;1#&amp;"Calibri"&amp;10&amp;K000000 DOCUMENTO DE USO INTERNO</oddFooter>
  </headerFooter>
  <ignoredErrors>
    <ignoredError sqref="J9:J15 J57:J73 J41:J48 J50:J53 J19:J38" formula="1"/>
    <ignoredError sqref="J54:J56 J39:J40 J49 J16:J18 J3:J8"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68E2-46BC-4EA3-961A-273F22192D34}">
  <sheetPr>
    <tabColor rgb="FF00B050"/>
  </sheetPr>
  <dimension ref="A1:Q24"/>
  <sheetViews>
    <sheetView showGridLines="0" topLeftCell="F17" zoomScale="80" zoomScaleNormal="80" workbookViewId="0">
      <selection activeCell="Q24" sqref="Q24"/>
    </sheetView>
  </sheetViews>
  <sheetFormatPr baseColWidth="10" defaultColWidth="0" defaultRowHeight="10" zeroHeight="1" x14ac:dyDescent="0.2"/>
  <cols>
    <col min="1" max="1" width="6.6328125" style="11" customWidth="1"/>
    <col min="2" max="2" width="24.453125" style="40" customWidth="1"/>
    <col min="3" max="3" width="33.453125" style="14" customWidth="1"/>
    <col min="4" max="4" width="36" style="14" customWidth="1"/>
    <col min="5" max="8" width="15.36328125" style="15" customWidth="1"/>
    <col min="9" max="9" width="15.36328125" style="11" customWidth="1"/>
    <col min="10" max="10" width="15.36328125" style="14" customWidth="1"/>
    <col min="11" max="11" width="15.36328125" style="16" customWidth="1"/>
    <col min="12" max="12" width="15.36328125" style="14" customWidth="1"/>
    <col min="13" max="13" width="17.08984375" style="14" customWidth="1"/>
    <col min="14" max="14" width="17.6328125" style="14" customWidth="1"/>
    <col min="15" max="15" width="18" style="14" customWidth="1"/>
    <col min="16" max="17" width="15.36328125" style="14" customWidth="1"/>
    <col min="18" max="16384" width="15.36328125" style="14" hidden="1"/>
  </cols>
  <sheetData>
    <row r="1" spans="1:17" s="1" customFormat="1" ht="36.5" customHeight="1" x14ac:dyDescent="0.35">
      <c r="A1" s="28" t="s">
        <v>0</v>
      </c>
      <c r="B1" s="28" t="s">
        <v>1</v>
      </c>
      <c r="C1" s="28" t="s">
        <v>2</v>
      </c>
      <c r="D1" s="28" t="s">
        <v>3</v>
      </c>
      <c r="E1" s="28" t="s">
        <v>4</v>
      </c>
      <c r="F1" s="28" t="s">
        <v>5</v>
      </c>
      <c r="G1" s="28" t="s">
        <v>6</v>
      </c>
      <c r="H1" s="28" t="s">
        <v>7</v>
      </c>
      <c r="I1" s="28" t="s">
        <v>8</v>
      </c>
      <c r="J1" s="43" t="s">
        <v>9</v>
      </c>
      <c r="K1" s="45" t="s">
        <v>10</v>
      </c>
      <c r="L1" s="45" t="s">
        <v>11</v>
      </c>
      <c r="M1" s="28" t="s">
        <v>12</v>
      </c>
      <c r="N1" s="28" t="s">
        <v>13</v>
      </c>
      <c r="O1" s="28" t="s">
        <v>14</v>
      </c>
      <c r="P1" s="28" t="s">
        <v>15</v>
      </c>
      <c r="Q1" s="45" t="s">
        <v>331</v>
      </c>
    </row>
    <row r="2" spans="1:17" s="1" customFormat="1" ht="60.5" customHeight="1" x14ac:dyDescent="0.35">
      <c r="A2" s="2">
        <v>1</v>
      </c>
      <c r="B2" s="22" t="s">
        <v>147</v>
      </c>
      <c r="C2" s="2" t="s">
        <v>148</v>
      </c>
      <c r="D2" s="2" t="s">
        <v>18</v>
      </c>
      <c r="E2" s="2">
        <v>0</v>
      </c>
      <c r="F2" s="2">
        <v>0</v>
      </c>
      <c r="G2" s="2">
        <v>223</v>
      </c>
      <c r="H2" s="2">
        <v>1763</v>
      </c>
      <c r="I2" s="53">
        <f t="shared" ref="I2:I22" si="0">+E2+F2+G2+H2</f>
        <v>1986</v>
      </c>
      <c r="J2" s="46">
        <f>+AVERAGE(G2,H2)</f>
        <v>993</v>
      </c>
      <c r="K2" s="5"/>
      <c r="L2" s="6"/>
      <c r="M2" s="7">
        <f>K2</f>
        <v>0</v>
      </c>
      <c r="N2" s="5">
        <f>+M2*L2</f>
        <v>0</v>
      </c>
      <c r="O2" s="8">
        <f>+M2+N2</f>
        <v>0</v>
      </c>
      <c r="P2" s="4" t="s">
        <v>149</v>
      </c>
      <c r="Q2" s="4">
        <v>5</v>
      </c>
    </row>
    <row r="3" spans="1:17" s="1" customFormat="1" ht="60.5" customHeight="1" x14ac:dyDescent="0.35">
      <c r="A3" s="2">
        <v>2</v>
      </c>
      <c r="B3" s="39" t="s">
        <v>150</v>
      </c>
      <c r="C3" s="2" t="s">
        <v>151</v>
      </c>
      <c r="D3" s="2" t="s">
        <v>18</v>
      </c>
      <c r="E3" s="2">
        <v>2112</v>
      </c>
      <c r="F3" s="2">
        <v>1141</v>
      </c>
      <c r="G3" s="2">
        <v>1766</v>
      </c>
      <c r="H3" s="2">
        <v>2725</v>
      </c>
      <c r="I3" s="53">
        <f t="shared" si="0"/>
        <v>7744</v>
      </c>
      <c r="J3" s="46">
        <f>+AVERAGE(E3:H3)</f>
        <v>1936</v>
      </c>
      <c r="K3" s="5"/>
      <c r="L3" s="6"/>
      <c r="M3" s="7">
        <f t="shared" ref="M3:M22" si="1">K3</f>
        <v>0</v>
      </c>
      <c r="N3" s="5">
        <f t="shared" ref="N3:N22" si="2">+M3*L3</f>
        <v>0</v>
      </c>
      <c r="O3" s="8">
        <f t="shared" ref="O3:O22" si="3">+M3+N3</f>
        <v>0</v>
      </c>
      <c r="P3" s="4" t="s">
        <v>149</v>
      </c>
      <c r="Q3" s="4">
        <v>5</v>
      </c>
    </row>
    <row r="4" spans="1:17" s="1" customFormat="1" ht="60.5" customHeight="1" x14ac:dyDescent="0.35">
      <c r="A4" s="2">
        <v>3</v>
      </c>
      <c r="B4" s="22" t="s">
        <v>152</v>
      </c>
      <c r="C4" s="2" t="s">
        <v>148</v>
      </c>
      <c r="D4" s="2" t="s">
        <v>18</v>
      </c>
      <c r="E4" s="2">
        <v>0</v>
      </c>
      <c r="F4" s="2">
        <v>0</v>
      </c>
      <c r="G4" s="2">
        <v>221</v>
      </c>
      <c r="H4" s="2">
        <v>837</v>
      </c>
      <c r="I4" s="53">
        <f t="shared" si="0"/>
        <v>1058</v>
      </c>
      <c r="J4" s="46">
        <f>+AVERAGE(G4:H4)</f>
        <v>529</v>
      </c>
      <c r="K4" s="5"/>
      <c r="L4" s="6"/>
      <c r="M4" s="7">
        <f t="shared" si="1"/>
        <v>0</v>
      </c>
      <c r="N4" s="5">
        <f t="shared" si="2"/>
        <v>0</v>
      </c>
      <c r="O4" s="8">
        <f t="shared" si="3"/>
        <v>0</v>
      </c>
      <c r="P4" s="4" t="s">
        <v>149</v>
      </c>
      <c r="Q4" s="4">
        <v>5</v>
      </c>
    </row>
    <row r="5" spans="1:17" s="1" customFormat="1" ht="60.5" customHeight="1" x14ac:dyDescent="0.35">
      <c r="A5" s="2">
        <v>4</v>
      </c>
      <c r="B5" s="22" t="s">
        <v>153</v>
      </c>
      <c r="C5" s="2" t="s">
        <v>154</v>
      </c>
      <c r="D5" s="2" t="s">
        <v>18</v>
      </c>
      <c r="E5" s="2">
        <v>0</v>
      </c>
      <c r="F5" s="2">
        <v>0</v>
      </c>
      <c r="G5" s="2">
        <v>127</v>
      </c>
      <c r="H5" s="2">
        <v>359</v>
      </c>
      <c r="I5" s="53">
        <f t="shared" si="0"/>
        <v>486</v>
      </c>
      <c r="J5" s="46">
        <f>+AVERAGE(G5:H5)</f>
        <v>243</v>
      </c>
      <c r="K5" s="5"/>
      <c r="L5" s="6"/>
      <c r="M5" s="7">
        <f t="shared" si="1"/>
        <v>0</v>
      </c>
      <c r="N5" s="5">
        <f t="shared" si="2"/>
        <v>0</v>
      </c>
      <c r="O5" s="8">
        <f t="shared" si="3"/>
        <v>0</v>
      </c>
      <c r="P5" s="4" t="s">
        <v>149</v>
      </c>
      <c r="Q5" s="4">
        <v>5</v>
      </c>
    </row>
    <row r="6" spans="1:17" s="1" customFormat="1" ht="60.5" customHeight="1" x14ac:dyDescent="0.35">
      <c r="A6" s="2">
        <v>5</v>
      </c>
      <c r="B6" s="22" t="s">
        <v>155</v>
      </c>
      <c r="C6" s="2" t="s">
        <v>156</v>
      </c>
      <c r="D6" s="2" t="s">
        <v>18</v>
      </c>
      <c r="E6" s="2">
        <v>0</v>
      </c>
      <c r="F6" s="2">
        <v>0</v>
      </c>
      <c r="G6" s="2">
        <v>45</v>
      </c>
      <c r="H6" s="2">
        <v>160</v>
      </c>
      <c r="I6" s="53">
        <f t="shared" si="0"/>
        <v>205</v>
      </c>
      <c r="J6" s="46">
        <f>+AVERAGE(G6:H6)</f>
        <v>102.5</v>
      </c>
      <c r="K6" s="5"/>
      <c r="L6" s="6"/>
      <c r="M6" s="7">
        <f t="shared" si="1"/>
        <v>0</v>
      </c>
      <c r="N6" s="5">
        <f t="shared" si="2"/>
        <v>0</v>
      </c>
      <c r="O6" s="8">
        <f t="shared" si="3"/>
        <v>0</v>
      </c>
      <c r="P6" s="4" t="s">
        <v>149</v>
      </c>
      <c r="Q6" s="4">
        <v>1</v>
      </c>
    </row>
    <row r="7" spans="1:17" s="1" customFormat="1" ht="60.5" customHeight="1" x14ac:dyDescent="0.35">
      <c r="A7" s="2">
        <v>6</v>
      </c>
      <c r="B7" s="39" t="s">
        <v>157</v>
      </c>
      <c r="C7" s="2" t="s">
        <v>158</v>
      </c>
      <c r="D7" s="2" t="s">
        <v>18</v>
      </c>
      <c r="E7" s="2">
        <v>2881</v>
      </c>
      <c r="F7" s="2">
        <v>548</v>
      </c>
      <c r="G7" s="2">
        <v>795</v>
      </c>
      <c r="H7" s="2">
        <f>255+395</f>
        <v>650</v>
      </c>
      <c r="I7" s="53">
        <f t="shared" si="0"/>
        <v>4874</v>
      </c>
      <c r="J7" s="46">
        <f>+AVERAGE(E7:H7)</f>
        <v>1218.5</v>
      </c>
      <c r="K7" s="5"/>
      <c r="L7" s="6"/>
      <c r="M7" s="7">
        <f t="shared" si="1"/>
        <v>0</v>
      </c>
      <c r="N7" s="5">
        <f t="shared" si="2"/>
        <v>0</v>
      </c>
      <c r="O7" s="8">
        <f t="shared" si="3"/>
        <v>0</v>
      </c>
      <c r="P7" s="4" t="s">
        <v>149</v>
      </c>
      <c r="Q7" s="4">
        <v>10</v>
      </c>
    </row>
    <row r="8" spans="1:17" s="1" customFormat="1" ht="60.5" customHeight="1" x14ac:dyDescent="0.35">
      <c r="A8" s="2">
        <v>7</v>
      </c>
      <c r="B8" s="39" t="s">
        <v>159</v>
      </c>
      <c r="C8" s="2" t="s">
        <v>160</v>
      </c>
      <c r="D8" s="2" t="s">
        <v>18</v>
      </c>
      <c r="E8" s="2">
        <v>9580</v>
      </c>
      <c r="F8" s="2">
        <v>869</v>
      </c>
      <c r="G8" s="2">
        <v>2572</v>
      </c>
      <c r="H8" s="2">
        <v>3727</v>
      </c>
      <c r="I8" s="53">
        <f t="shared" si="0"/>
        <v>16748</v>
      </c>
      <c r="J8" s="46">
        <f>+AVERAGE(E8:H8)</f>
        <v>4187</v>
      </c>
      <c r="K8" s="5"/>
      <c r="L8" s="6"/>
      <c r="M8" s="7">
        <f t="shared" si="1"/>
        <v>0</v>
      </c>
      <c r="N8" s="5">
        <f t="shared" si="2"/>
        <v>0</v>
      </c>
      <c r="O8" s="8">
        <f t="shared" si="3"/>
        <v>0</v>
      </c>
      <c r="P8" s="4" t="s">
        <v>149</v>
      </c>
      <c r="Q8" s="4">
        <v>10</v>
      </c>
    </row>
    <row r="9" spans="1:17" s="1" customFormat="1" ht="60.5" customHeight="1" x14ac:dyDescent="0.35">
      <c r="A9" s="2">
        <v>8</v>
      </c>
      <c r="B9" s="39" t="s">
        <v>161</v>
      </c>
      <c r="C9" s="2" t="s">
        <v>162</v>
      </c>
      <c r="D9" s="2" t="s">
        <v>18</v>
      </c>
      <c r="E9" s="2">
        <v>1019</v>
      </c>
      <c r="F9" s="2">
        <v>260</v>
      </c>
      <c r="G9" s="2">
        <v>517</v>
      </c>
      <c r="H9" s="2">
        <v>660</v>
      </c>
      <c r="I9" s="53">
        <f t="shared" si="0"/>
        <v>2456</v>
      </c>
      <c r="J9" s="46">
        <f>+AVERAGE(E9:H9)</f>
        <v>614</v>
      </c>
      <c r="K9" s="5"/>
      <c r="L9" s="6"/>
      <c r="M9" s="7">
        <f t="shared" si="1"/>
        <v>0</v>
      </c>
      <c r="N9" s="5">
        <f t="shared" si="2"/>
        <v>0</v>
      </c>
      <c r="O9" s="8">
        <f t="shared" si="3"/>
        <v>0</v>
      </c>
      <c r="P9" s="4" t="s">
        <v>149</v>
      </c>
      <c r="Q9" s="4">
        <v>10</v>
      </c>
    </row>
    <row r="10" spans="1:17" s="1" customFormat="1" ht="60.5" customHeight="1" x14ac:dyDescent="0.35">
      <c r="A10" s="2">
        <v>9</v>
      </c>
      <c r="B10" s="39" t="s">
        <v>163</v>
      </c>
      <c r="C10" s="2" t="s">
        <v>164</v>
      </c>
      <c r="D10" s="2" t="s">
        <v>18</v>
      </c>
      <c r="E10" s="2">
        <v>2384</v>
      </c>
      <c r="F10" s="2">
        <v>580</v>
      </c>
      <c r="G10" s="2">
        <v>621</v>
      </c>
      <c r="H10" s="2">
        <v>1145</v>
      </c>
      <c r="I10" s="53">
        <f t="shared" si="0"/>
        <v>4730</v>
      </c>
      <c r="J10" s="46">
        <f>+AVERAGE(E10:H10)</f>
        <v>1182.5</v>
      </c>
      <c r="K10" s="5"/>
      <c r="L10" s="6"/>
      <c r="M10" s="7">
        <f t="shared" si="1"/>
        <v>0</v>
      </c>
      <c r="N10" s="5">
        <f t="shared" si="2"/>
        <v>0</v>
      </c>
      <c r="O10" s="8">
        <f t="shared" si="3"/>
        <v>0</v>
      </c>
      <c r="P10" s="4" t="s">
        <v>149</v>
      </c>
      <c r="Q10" s="4">
        <v>10</v>
      </c>
    </row>
    <row r="11" spans="1:17" s="1" customFormat="1" ht="60.5" customHeight="1" x14ac:dyDescent="0.35">
      <c r="A11" s="2">
        <v>10</v>
      </c>
      <c r="B11" s="39" t="s">
        <v>165</v>
      </c>
      <c r="C11" s="2" t="s">
        <v>166</v>
      </c>
      <c r="D11" s="2" t="s">
        <v>18</v>
      </c>
      <c r="E11" s="2">
        <v>769</v>
      </c>
      <c r="F11" s="2">
        <v>102</v>
      </c>
      <c r="G11" s="2">
        <v>128</v>
      </c>
      <c r="H11" s="2">
        <v>177</v>
      </c>
      <c r="I11" s="53">
        <f t="shared" si="0"/>
        <v>1176</v>
      </c>
      <c r="J11" s="46">
        <f>+AVERAGE(E11:H11)</f>
        <v>294</v>
      </c>
      <c r="K11" s="5"/>
      <c r="L11" s="6"/>
      <c r="M11" s="7">
        <f t="shared" si="1"/>
        <v>0</v>
      </c>
      <c r="N11" s="5">
        <f t="shared" si="2"/>
        <v>0</v>
      </c>
      <c r="O11" s="8">
        <f t="shared" si="3"/>
        <v>0</v>
      </c>
      <c r="P11" s="4" t="s">
        <v>149</v>
      </c>
      <c r="Q11" s="4">
        <v>5</v>
      </c>
    </row>
    <row r="12" spans="1:17" s="1" customFormat="1" ht="60.5" customHeight="1" x14ac:dyDescent="0.35">
      <c r="A12" s="2">
        <v>11</v>
      </c>
      <c r="B12" s="39" t="s">
        <v>167</v>
      </c>
      <c r="C12" s="2" t="s">
        <v>168</v>
      </c>
      <c r="D12" s="2" t="s">
        <v>18</v>
      </c>
      <c r="E12" s="2">
        <v>10</v>
      </c>
      <c r="F12" s="2">
        <v>2</v>
      </c>
      <c r="G12" s="2">
        <v>0</v>
      </c>
      <c r="H12" s="2">
        <v>15</v>
      </c>
      <c r="I12" s="53">
        <f t="shared" si="0"/>
        <v>27</v>
      </c>
      <c r="J12" s="46">
        <f>+AVERAGE(E12,F12,H12)</f>
        <v>9</v>
      </c>
      <c r="K12" s="5"/>
      <c r="L12" s="6"/>
      <c r="M12" s="7">
        <f t="shared" si="1"/>
        <v>0</v>
      </c>
      <c r="N12" s="5">
        <f t="shared" si="2"/>
        <v>0</v>
      </c>
      <c r="O12" s="8">
        <f t="shared" si="3"/>
        <v>0</v>
      </c>
      <c r="P12" s="4" t="s">
        <v>149</v>
      </c>
      <c r="Q12" s="4">
        <v>10</v>
      </c>
    </row>
    <row r="13" spans="1:17" s="1" customFormat="1" ht="60.5" customHeight="1" x14ac:dyDescent="0.35">
      <c r="A13" s="2">
        <v>12</v>
      </c>
      <c r="B13" s="39" t="s">
        <v>169</v>
      </c>
      <c r="C13" s="2" t="s">
        <v>170</v>
      </c>
      <c r="D13" s="2" t="s">
        <v>18</v>
      </c>
      <c r="E13" s="2">
        <v>172</v>
      </c>
      <c r="F13" s="2">
        <v>73</v>
      </c>
      <c r="G13" s="2">
        <v>31</v>
      </c>
      <c r="H13" s="2">
        <v>156</v>
      </c>
      <c r="I13" s="53">
        <f t="shared" si="0"/>
        <v>432</v>
      </c>
      <c r="J13" s="46">
        <f>+AVERAGE(E13:H13)</f>
        <v>108</v>
      </c>
      <c r="K13" s="5"/>
      <c r="L13" s="6"/>
      <c r="M13" s="7">
        <f t="shared" si="1"/>
        <v>0</v>
      </c>
      <c r="N13" s="5">
        <f t="shared" si="2"/>
        <v>0</v>
      </c>
      <c r="O13" s="8">
        <f t="shared" si="3"/>
        <v>0</v>
      </c>
      <c r="P13" s="4" t="s">
        <v>149</v>
      </c>
      <c r="Q13" s="4">
        <v>1</v>
      </c>
    </row>
    <row r="14" spans="1:17" s="1" customFormat="1" ht="60.5" customHeight="1" x14ac:dyDescent="0.35">
      <c r="A14" s="2">
        <v>13</v>
      </c>
      <c r="B14" s="39" t="s">
        <v>169</v>
      </c>
      <c r="C14" s="2" t="s">
        <v>171</v>
      </c>
      <c r="D14" s="2" t="s">
        <v>18</v>
      </c>
      <c r="E14" s="2">
        <v>100</v>
      </c>
      <c r="F14" s="2">
        <v>58</v>
      </c>
      <c r="G14" s="2">
        <v>25</v>
      </c>
      <c r="H14" s="2">
        <v>145</v>
      </c>
      <c r="I14" s="53">
        <f t="shared" si="0"/>
        <v>328</v>
      </c>
      <c r="J14" s="46">
        <f>+AVERAGE(E14:H14)</f>
        <v>82</v>
      </c>
      <c r="K14" s="5"/>
      <c r="L14" s="6"/>
      <c r="M14" s="7">
        <f t="shared" si="1"/>
        <v>0</v>
      </c>
      <c r="N14" s="5">
        <f t="shared" si="2"/>
        <v>0</v>
      </c>
      <c r="O14" s="8">
        <f t="shared" si="3"/>
        <v>0</v>
      </c>
      <c r="P14" s="4" t="s">
        <v>149</v>
      </c>
      <c r="Q14" s="4">
        <v>1</v>
      </c>
    </row>
    <row r="15" spans="1:17" s="1" customFormat="1" ht="60.5" customHeight="1" x14ac:dyDescent="0.35">
      <c r="A15" s="2">
        <v>14</v>
      </c>
      <c r="B15" s="39" t="s">
        <v>172</v>
      </c>
      <c r="C15" s="2" t="s">
        <v>173</v>
      </c>
      <c r="D15" s="2" t="s">
        <v>18</v>
      </c>
      <c r="E15" s="2">
        <v>183</v>
      </c>
      <c r="F15" s="2">
        <v>117</v>
      </c>
      <c r="G15" s="2">
        <v>150</v>
      </c>
      <c r="H15" s="2">
        <v>415</v>
      </c>
      <c r="I15" s="53">
        <f t="shared" si="0"/>
        <v>865</v>
      </c>
      <c r="J15" s="46">
        <f>+AVERAGE(E15:H15)</f>
        <v>216.25</v>
      </c>
      <c r="K15" s="5"/>
      <c r="L15" s="6"/>
      <c r="M15" s="7">
        <f t="shared" si="1"/>
        <v>0</v>
      </c>
      <c r="N15" s="5">
        <f t="shared" si="2"/>
        <v>0</v>
      </c>
      <c r="O15" s="8">
        <f t="shared" si="3"/>
        <v>0</v>
      </c>
      <c r="P15" s="4" t="s">
        <v>149</v>
      </c>
      <c r="Q15" s="4">
        <v>5</v>
      </c>
    </row>
    <row r="16" spans="1:17" s="1" customFormat="1" ht="60.5" customHeight="1" x14ac:dyDescent="0.35">
      <c r="A16" s="2">
        <v>15</v>
      </c>
      <c r="B16" s="39" t="s">
        <v>174</v>
      </c>
      <c r="C16" s="2" t="s">
        <v>175</v>
      </c>
      <c r="D16" s="2" t="s">
        <v>18</v>
      </c>
      <c r="E16" s="2">
        <v>424</v>
      </c>
      <c r="F16" s="2">
        <v>294</v>
      </c>
      <c r="G16" s="2">
        <v>131</v>
      </c>
      <c r="H16" s="2">
        <v>416</v>
      </c>
      <c r="I16" s="53">
        <f t="shared" si="0"/>
        <v>1265</v>
      </c>
      <c r="J16" s="46">
        <f>+AVERAGE(E16:H16)</f>
        <v>316.25</v>
      </c>
      <c r="K16" s="5"/>
      <c r="L16" s="6"/>
      <c r="M16" s="7">
        <f t="shared" si="1"/>
        <v>0</v>
      </c>
      <c r="N16" s="5">
        <f t="shared" si="2"/>
        <v>0</v>
      </c>
      <c r="O16" s="8">
        <f t="shared" si="3"/>
        <v>0</v>
      </c>
      <c r="P16" s="4" t="s">
        <v>149</v>
      </c>
      <c r="Q16" s="4">
        <v>5</v>
      </c>
    </row>
    <row r="17" spans="1:17" s="1" customFormat="1" ht="60.5" customHeight="1" x14ac:dyDescent="0.35">
      <c r="A17" s="2">
        <v>16</v>
      </c>
      <c r="B17" s="22" t="s">
        <v>176</v>
      </c>
      <c r="C17" s="2" t="s">
        <v>177</v>
      </c>
      <c r="D17" s="2" t="s">
        <v>18</v>
      </c>
      <c r="E17" s="2">
        <v>2655</v>
      </c>
      <c r="F17" s="2">
        <v>972</v>
      </c>
      <c r="G17" s="2">
        <v>1142</v>
      </c>
      <c r="H17" s="2">
        <v>1222</v>
      </c>
      <c r="I17" s="53">
        <f t="shared" si="0"/>
        <v>5991</v>
      </c>
      <c r="J17" s="46">
        <f>+AVERAGE(E17:H17)</f>
        <v>1497.75</v>
      </c>
      <c r="K17" s="5"/>
      <c r="L17" s="6"/>
      <c r="M17" s="7">
        <f t="shared" si="1"/>
        <v>0</v>
      </c>
      <c r="N17" s="5">
        <f t="shared" si="2"/>
        <v>0</v>
      </c>
      <c r="O17" s="8">
        <f t="shared" si="3"/>
        <v>0</v>
      </c>
      <c r="P17" s="4" t="s">
        <v>149</v>
      </c>
      <c r="Q17" s="4">
        <v>10</v>
      </c>
    </row>
    <row r="18" spans="1:17" s="1" customFormat="1" ht="60.5" customHeight="1" x14ac:dyDescent="0.35">
      <c r="A18" s="2">
        <v>17</v>
      </c>
      <c r="B18" s="22" t="s">
        <v>178</v>
      </c>
      <c r="C18" s="2" t="s">
        <v>179</v>
      </c>
      <c r="D18" s="2" t="s">
        <v>18</v>
      </c>
      <c r="E18" s="2">
        <v>0</v>
      </c>
      <c r="F18" s="2">
        <v>0</v>
      </c>
      <c r="G18" s="2">
        <v>146</v>
      </c>
      <c r="H18" s="2">
        <v>167</v>
      </c>
      <c r="I18" s="53">
        <f t="shared" si="0"/>
        <v>313</v>
      </c>
      <c r="J18" s="46">
        <f>+AVERAGE(G18:H18)</f>
        <v>156.5</v>
      </c>
      <c r="K18" s="5"/>
      <c r="L18" s="6"/>
      <c r="M18" s="7">
        <f t="shared" si="1"/>
        <v>0</v>
      </c>
      <c r="N18" s="5">
        <f t="shared" si="2"/>
        <v>0</v>
      </c>
      <c r="O18" s="8">
        <f t="shared" si="3"/>
        <v>0</v>
      </c>
      <c r="P18" s="4" t="s">
        <v>149</v>
      </c>
      <c r="Q18" s="4">
        <v>5</v>
      </c>
    </row>
    <row r="19" spans="1:17" s="1" customFormat="1" ht="60.5" customHeight="1" x14ac:dyDescent="0.35">
      <c r="A19" s="2">
        <v>18</v>
      </c>
      <c r="B19" s="39" t="s">
        <v>180</v>
      </c>
      <c r="C19" s="2" t="s">
        <v>181</v>
      </c>
      <c r="D19" s="2" t="s">
        <v>18</v>
      </c>
      <c r="E19" s="2">
        <v>6</v>
      </c>
      <c r="F19" s="2">
        <v>3</v>
      </c>
      <c r="G19" s="2">
        <v>99</v>
      </c>
      <c r="H19" s="2">
        <v>20</v>
      </c>
      <c r="I19" s="53">
        <f t="shared" si="0"/>
        <v>128</v>
      </c>
      <c r="J19" s="46">
        <f>+AVERAGE(E19:H19)</f>
        <v>32</v>
      </c>
      <c r="K19" s="5"/>
      <c r="L19" s="6"/>
      <c r="M19" s="7">
        <f t="shared" si="1"/>
        <v>0</v>
      </c>
      <c r="N19" s="5">
        <f t="shared" si="2"/>
        <v>0</v>
      </c>
      <c r="O19" s="8">
        <f t="shared" si="3"/>
        <v>0</v>
      </c>
      <c r="P19" s="4" t="s">
        <v>149</v>
      </c>
      <c r="Q19" s="4">
        <v>10</v>
      </c>
    </row>
    <row r="20" spans="1:17" s="1" customFormat="1" ht="60.5" customHeight="1" x14ac:dyDescent="0.35">
      <c r="A20" s="2">
        <v>19</v>
      </c>
      <c r="B20" s="39" t="s">
        <v>182</v>
      </c>
      <c r="C20" s="2" t="s">
        <v>183</v>
      </c>
      <c r="D20" s="9" t="s">
        <v>24</v>
      </c>
      <c r="E20" s="2">
        <v>2881</v>
      </c>
      <c r="F20" s="2">
        <v>533</v>
      </c>
      <c r="G20" s="2">
        <v>483</v>
      </c>
      <c r="H20" s="2">
        <v>833</v>
      </c>
      <c r="I20" s="53">
        <f t="shared" si="0"/>
        <v>4730</v>
      </c>
      <c r="J20" s="46">
        <f>+AVERAGE(E20:H20)</f>
        <v>1182.5</v>
      </c>
      <c r="K20" s="5"/>
      <c r="L20" s="6"/>
      <c r="M20" s="7">
        <f t="shared" si="1"/>
        <v>0</v>
      </c>
      <c r="N20" s="5">
        <f t="shared" si="2"/>
        <v>0</v>
      </c>
      <c r="O20" s="8">
        <f t="shared" si="3"/>
        <v>0</v>
      </c>
      <c r="P20" s="4" t="s">
        <v>149</v>
      </c>
      <c r="Q20" s="4">
        <v>10</v>
      </c>
    </row>
    <row r="21" spans="1:17" s="1" customFormat="1" ht="60.5" customHeight="1" x14ac:dyDescent="0.35">
      <c r="A21" s="2">
        <v>20</v>
      </c>
      <c r="B21" s="39" t="s">
        <v>184</v>
      </c>
      <c r="C21" s="2" t="s">
        <v>183</v>
      </c>
      <c r="D21" s="9" t="s">
        <v>24</v>
      </c>
      <c r="E21" s="2">
        <v>5579</v>
      </c>
      <c r="F21" s="2">
        <v>3402</v>
      </c>
      <c r="G21" s="2">
        <v>1619</v>
      </c>
      <c r="H21" s="2">
        <v>5383</v>
      </c>
      <c r="I21" s="53">
        <f t="shared" si="0"/>
        <v>15983</v>
      </c>
      <c r="J21" s="46">
        <f>+AVERAGE(E21:H21)</f>
        <v>3995.75</v>
      </c>
      <c r="K21" s="5"/>
      <c r="L21" s="6"/>
      <c r="M21" s="7">
        <f t="shared" si="1"/>
        <v>0</v>
      </c>
      <c r="N21" s="5">
        <f t="shared" si="2"/>
        <v>0</v>
      </c>
      <c r="O21" s="8">
        <f t="shared" si="3"/>
        <v>0</v>
      </c>
      <c r="P21" s="4" t="s">
        <v>149</v>
      </c>
      <c r="Q21" s="4">
        <v>10</v>
      </c>
    </row>
    <row r="22" spans="1:17" s="1" customFormat="1" ht="60.5" customHeight="1" x14ac:dyDescent="0.35">
      <c r="A22" s="2">
        <v>21</v>
      </c>
      <c r="B22" s="39" t="s">
        <v>185</v>
      </c>
      <c r="C22" s="2" t="s">
        <v>56</v>
      </c>
      <c r="D22" s="2" t="s">
        <v>18</v>
      </c>
      <c r="E22" s="2">
        <v>166</v>
      </c>
      <c r="F22" s="2">
        <v>47</v>
      </c>
      <c r="G22" s="2">
        <v>64</v>
      </c>
      <c r="H22" s="2">
        <v>84</v>
      </c>
      <c r="I22" s="53">
        <f t="shared" si="0"/>
        <v>361</v>
      </c>
      <c r="J22" s="46">
        <f>+AVERAGE(E22:H22)</f>
        <v>90.25</v>
      </c>
      <c r="K22" s="5"/>
      <c r="L22" s="6"/>
      <c r="M22" s="7">
        <f t="shared" si="1"/>
        <v>0</v>
      </c>
      <c r="N22" s="5">
        <f t="shared" si="2"/>
        <v>0</v>
      </c>
      <c r="O22" s="8">
        <f t="shared" si="3"/>
        <v>0</v>
      </c>
      <c r="P22" s="4" t="s">
        <v>149</v>
      </c>
      <c r="Q22" s="4">
        <v>0.5</v>
      </c>
    </row>
    <row r="23" spans="1:17" ht="28.25" customHeight="1" x14ac:dyDescent="0.2">
      <c r="M23" s="49">
        <f>+SUM(M2:M22)</f>
        <v>0</v>
      </c>
      <c r="N23" s="49">
        <f t="shared" ref="N23:O23" si="4">+SUM(N2:N22)</f>
        <v>0</v>
      </c>
      <c r="O23" s="49">
        <f t="shared" si="4"/>
        <v>0</v>
      </c>
      <c r="Q23" s="68">
        <f>SUM(Q2:Q22)</f>
        <v>133.5</v>
      </c>
    </row>
    <row r="24" spans="1:17" x14ac:dyDescent="0.2"/>
  </sheetData>
  <sortState xmlns:xlrd2="http://schemas.microsoft.com/office/spreadsheetml/2017/richdata2" ref="A2:P22">
    <sortCondition ref="B2:B22"/>
  </sortState>
  <pageMargins left="0.7" right="0.7" top="0.75" bottom="0.75" header="0.3" footer="0.3"/>
  <pageSetup orientation="portrait" r:id="rId1"/>
  <headerFooter>
    <oddFooter>&amp;C_x000D_&amp;1#&amp;"Calibri"&amp;10&amp;K000000 DOCUMENTO DE USO INTERNO</oddFooter>
  </headerFooter>
  <ignoredErrors>
    <ignoredError sqref="J4:J6" formulaRange="1"/>
    <ignoredError sqref="J12:J15" formula="1"/>
    <ignoredError sqref="J18"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1F2D-DB92-4532-90FA-7CB7641A39BD}">
  <sheetPr>
    <tabColor theme="9" tint="-0.499984740745262"/>
  </sheetPr>
  <dimension ref="A1:Q90"/>
  <sheetViews>
    <sheetView showGridLines="0" topLeftCell="A77" zoomScale="80" zoomScaleNormal="80" workbookViewId="0">
      <selection activeCell="Q80" sqref="Q80"/>
    </sheetView>
  </sheetViews>
  <sheetFormatPr baseColWidth="10" defaultColWidth="0" defaultRowHeight="10" zeroHeight="1" x14ac:dyDescent="0.2"/>
  <cols>
    <col min="1" max="1" width="6.6328125" style="11" customWidth="1"/>
    <col min="2" max="2" width="26.54296875" style="42" customWidth="1"/>
    <col min="3" max="3" width="32" style="14" customWidth="1"/>
    <col min="4" max="4" width="33.453125" style="14" customWidth="1"/>
    <col min="5" max="8" width="15.36328125" style="15" customWidth="1"/>
    <col min="9" max="9" width="15.36328125" style="11" customWidth="1"/>
    <col min="10" max="10" width="15.36328125" style="14" customWidth="1"/>
    <col min="11" max="11" width="15.36328125" style="16" hidden="1" customWidth="1"/>
    <col min="12" max="16" width="15.36328125" style="14" hidden="1" customWidth="1"/>
    <col min="17" max="17" width="15.36328125" style="15" customWidth="1"/>
    <col min="18" max="16384" width="15.36328125" style="14" hidden="1"/>
  </cols>
  <sheetData>
    <row r="1" spans="1:17" s="1" customFormat="1" ht="36.5" customHeight="1" x14ac:dyDescent="0.35">
      <c r="A1" s="28" t="s">
        <v>0</v>
      </c>
      <c r="B1" s="28" t="s">
        <v>1</v>
      </c>
      <c r="C1" s="28" t="s">
        <v>2</v>
      </c>
      <c r="D1" s="28" t="s">
        <v>3</v>
      </c>
      <c r="E1" s="28" t="s">
        <v>4</v>
      </c>
      <c r="F1" s="28" t="s">
        <v>5</v>
      </c>
      <c r="G1" s="28" t="s">
        <v>6</v>
      </c>
      <c r="H1" s="28" t="s">
        <v>7</v>
      </c>
      <c r="I1" s="28" t="s">
        <v>8</v>
      </c>
      <c r="J1" s="43" t="s">
        <v>9</v>
      </c>
      <c r="K1" s="45" t="s">
        <v>10</v>
      </c>
      <c r="L1" s="45" t="s">
        <v>11</v>
      </c>
      <c r="M1" s="28" t="s">
        <v>12</v>
      </c>
      <c r="N1" s="28" t="s">
        <v>13</v>
      </c>
      <c r="O1" s="28" t="s">
        <v>14</v>
      </c>
      <c r="P1" s="28" t="s">
        <v>15</v>
      </c>
      <c r="Q1" s="45" t="s">
        <v>331</v>
      </c>
    </row>
    <row r="2" spans="1:17" s="1" customFormat="1" ht="60.5" customHeight="1" x14ac:dyDescent="0.35">
      <c r="A2" s="2">
        <v>1</v>
      </c>
      <c r="B2" s="39" t="s">
        <v>186</v>
      </c>
      <c r="C2" s="2" t="s">
        <v>56</v>
      </c>
      <c r="D2" s="2" t="s">
        <v>18</v>
      </c>
      <c r="E2" s="2">
        <v>129</v>
      </c>
      <c r="F2" s="2">
        <v>33</v>
      </c>
      <c r="G2" s="2">
        <v>48</v>
      </c>
      <c r="H2" s="2">
        <v>70</v>
      </c>
      <c r="I2" s="53">
        <f t="shared" ref="I2:I33" si="0">+E2+F2+G2+H2</f>
        <v>280</v>
      </c>
      <c r="J2" s="44">
        <f t="shared" ref="J2:J9" si="1">+AVERAGE(E2:H2)</f>
        <v>70</v>
      </c>
      <c r="K2" s="5"/>
      <c r="L2" s="6"/>
      <c r="M2" s="7">
        <f>+K2</f>
        <v>0</v>
      </c>
      <c r="N2" s="5">
        <f>+M2*L2</f>
        <v>0</v>
      </c>
      <c r="O2" s="8">
        <f>+M2+N2</f>
        <v>0</v>
      </c>
      <c r="P2" s="4" t="s">
        <v>187</v>
      </c>
      <c r="Q2" s="2">
        <v>5</v>
      </c>
    </row>
    <row r="3" spans="1:17" s="1" customFormat="1" ht="60.5" customHeight="1" x14ac:dyDescent="0.35">
      <c r="A3" s="2">
        <v>2</v>
      </c>
      <c r="B3" s="39" t="s">
        <v>188</v>
      </c>
      <c r="C3" s="2" t="s">
        <v>56</v>
      </c>
      <c r="D3" s="9" t="s">
        <v>24</v>
      </c>
      <c r="E3" s="2">
        <v>8</v>
      </c>
      <c r="F3" s="2">
        <v>5</v>
      </c>
      <c r="G3" s="2">
        <v>7</v>
      </c>
      <c r="H3" s="2">
        <v>1</v>
      </c>
      <c r="I3" s="53">
        <f t="shared" si="0"/>
        <v>21</v>
      </c>
      <c r="J3" s="44">
        <f t="shared" si="1"/>
        <v>5.25</v>
      </c>
      <c r="K3" s="5"/>
      <c r="L3" s="6"/>
      <c r="M3" s="7">
        <f t="shared" ref="M3:M66" si="2">+K3</f>
        <v>0</v>
      </c>
      <c r="N3" s="5">
        <f t="shared" ref="N3:N66" si="3">+M3*L3</f>
        <v>0</v>
      </c>
      <c r="O3" s="8">
        <f t="shared" ref="O3:O66" si="4">+M3+N3</f>
        <v>0</v>
      </c>
      <c r="P3" s="4" t="s">
        <v>187</v>
      </c>
      <c r="Q3" s="2">
        <v>1</v>
      </c>
    </row>
    <row r="4" spans="1:17" s="1" customFormat="1" ht="60.5" customHeight="1" x14ac:dyDescent="0.35">
      <c r="A4" s="2">
        <v>3</v>
      </c>
      <c r="B4" s="39" t="s">
        <v>189</v>
      </c>
      <c r="C4" s="2" t="s">
        <v>190</v>
      </c>
      <c r="D4" s="2" t="s">
        <v>18</v>
      </c>
      <c r="E4" s="2">
        <v>3697</v>
      </c>
      <c r="F4" s="2">
        <v>454</v>
      </c>
      <c r="G4" s="2">
        <v>478</v>
      </c>
      <c r="H4" s="2">
        <v>3161</v>
      </c>
      <c r="I4" s="53">
        <f t="shared" si="0"/>
        <v>7790</v>
      </c>
      <c r="J4" s="44">
        <f t="shared" si="1"/>
        <v>1947.5</v>
      </c>
      <c r="K4" s="5"/>
      <c r="L4" s="6"/>
      <c r="M4" s="7">
        <f t="shared" si="2"/>
        <v>0</v>
      </c>
      <c r="N4" s="5">
        <f t="shared" si="3"/>
        <v>0</v>
      </c>
      <c r="O4" s="8">
        <f t="shared" si="4"/>
        <v>0</v>
      </c>
      <c r="P4" s="4" t="s">
        <v>187</v>
      </c>
      <c r="Q4" s="2">
        <v>5</v>
      </c>
    </row>
    <row r="5" spans="1:17" s="1" customFormat="1" ht="60.5" customHeight="1" x14ac:dyDescent="0.35">
      <c r="A5" s="2">
        <v>4</v>
      </c>
      <c r="B5" s="39" t="s">
        <v>191</v>
      </c>
      <c r="C5" s="2" t="s">
        <v>56</v>
      </c>
      <c r="D5" s="9" t="s">
        <v>192</v>
      </c>
      <c r="E5" s="2">
        <v>25</v>
      </c>
      <c r="F5" s="2">
        <v>10</v>
      </c>
      <c r="G5" s="2">
        <v>3</v>
      </c>
      <c r="H5" s="2">
        <v>7</v>
      </c>
      <c r="I5" s="53">
        <f t="shared" si="0"/>
        <v>45</v>
      </c>
      <c r="J5" s="44">
        <f t="shared" si="1"/>
        <v>11.25</v>
      </c>
      <c r="K5" s="5"/>
      <c r="L5" s="6"/>
      <c r="M5" s="7">
        <f t="shared" si="2"/>
        <v>0</v>
      </c>
      <c r="N5" s="5">
        <f t="shared" si="3"/>
        <v>0</v>
      </c>
      <c r="O5" s="8">
        <f t="shared" si="4"/>
        <v>0</v>
      </c>
      <c r="P5" s="4" t="s">
        <v>187</v>
      </c>
      <c r="Q5" s="2">
        <v>1</v>
      </c>
    </row>
    <row r="6" spans="1:17" s="1" customFormat="1" ht="60.5" customHeight="1" x14ac:dyDescent="0.35">
      <c r="A6" s="2">
        <v>5</v>
      </c>
      <c r="B6" s="39" t="s">
        <v>193</v>
      </c>
      <c r="C6" s="2" t="s">
        <v>56</v>
      </c>
      <c r="D6" s="2" t="s">
        <v>18</v>
      </c>
      <c r="E6" s="2">
        <v>406</v>
      </c>
      <c r="F6" s="2">
        <v>210</v>
      </c>
      <c r="G6" s="2">
        <v>106</v>
      </c>
      <c r="H6" s="2">
        <v>153</v>
      </c>
      <c r="I6" s="53">
        <f t="shared" si="0"/>
        <v>875</v>
      </c>
      <c r="J6" s="44">
        <f t="shared" si="1"/>
        <v>218.75</v>
      </c>
      <c r="K6" s="5"/>
      <c r="L6" s="6"/>
      <c r="M6" s="7">
        <f t="shared" si="2"/>
        <v>0</v>
      </c>
      <c r="N6" s="5">
        <f t="shared" si="3"/>
        <v>0</v>
      </c>
      <c r="O6" s="8">
        <f t="shared" si="4"/>
        <v>0</v>
      </c>
      <c r="P6" s="4" t="s">
        <v>187</v>
      </c>
      <c r="Q6" s="2">
        <v>10</v>
      </c>
    </row>
    <row r="7" spans="1:17" s="1" customFormat="1" ht="60.5" customHeight="1" x14ac:dyDescent="0.35">
      <c r="A7" s="2">
        <v>6</v>
      </c>
      <c r="B7" s="39" t="s">
        <v>194</v>
      </c>
      <c r="C7" s="2" t="s">
        <v>56</v>
      </c>
      <c r="D7" s="9" t="s">
        <v>24</v>
      </c>
      <c r="E7" s="2">
        <v>230</v>
      </c>
      <c r="F7" s="2">
        <v>86</v>
      </c>
      <c r="G7" s="2">
        <v>106</v>
      </c>
      <c r="H7" s="2">
        <v>308</v>
      </c>
      <c r="I7" s="53">
        <f t="shared" si="0"/>
        <v>730</v>
      </c>
      <c r="J7" s="44">
        <f t="shared" si="1"/>
        <v>182.5</v>
      </c>
      <c r="K7" s="5"/>
      <c r="L7" s="6"/>
      <c r="M7" s="7">
        <f t="shared" si="2"/>
        <v>0</v>
      </c>
      <c r="N7" s="5">
        <f t="shared" si="3"/>
        <v>0</v>
      </c>
      <c r="O7" s="8">
        <f t="shared" si="4"/>
        <v>0</v>
      </c>
      <c r="P7" s="4" t="s">
        <v>187</v>
      </c>
      <c r="Q7" s="2">
        <v>1</v>
      </c>
    </row>
    <row r="8" spans="1:17" s="1" customFormat="1" ht="60.5" customHeight="1" x14ac:dyDescent="0.35">
      <c r="A8" s="2">
        <v>7</v>
      </c>
      <c r="B8" s="39" t="s">
        <v>195</v>
      </c>
      <c r="C8" s="2" t="s">
        <v>56</v>
      </c>
      <c r="D8" s="2" t="s">
        <v>18</v>
      </c>
      <c r="E8" s="2">
        <v>3875</v>
      </c>
      <c r="F8" s="2">
        <v>1194</v>
      </c>
      <c r="G8" s="2">
        <v>1302</v>
      </c>
      <c r="H8" s="2">
        <v>2184</v>
      </c>
      <c r="I8" s="53">
        <f t="shared" si="0"/>
        <v>8555</v>
      </c>
      <c r="J8" s="44">
        <f t="shared" si="1"/>
        <v>2138.75</v>
      </c>
      <c r="K8" s="5"/>
      <c r="L8" s="6"/>
      <c r="M8" s="7">
        <f t="shared" si="2"/>
        <v>0</v>
      </c>
      <c r="N8" s="5">
        <f t="shared" si="3"/>
        <v>0</v>
      </c>
      <c r="O8" s="8">
        <f t="shared" si="4"/>
        <v>0</v>
      </c>
      <c r="P8" s="4" t="s">
        <v>187</v>
      </c>
      <c r="Q8" s="2">
        <v>5</v>
      </c>
    </row>
    <row r="9" spans="1:17" s="1" customFormat="1" ht="60.5" customHeight="1" x14ac:dyDescent="0.35">
      <c r="A9" s="2">
        <v>8</v>
      </c>
      <c r="B9" s="39" t="s">
        <v>196</v>
      </c>
      <c r="C9" s="2" t="s">
        <v>56</v>
      </c>
      <c r="D9" s="2" t="s">
        <v>18</v>
      </c>
      <c r="E9" s="2">
        <v>1548</v>
      </c>
      <c r="F9" s="2">
        <v>641</v>
      </c>
      <c r="G9" s="2">
        <v>458</v>
      </c>
      <c r="H9" s="2">
        <v>1009</v>
      </c>
      <c r="I9" s="53">
        <f t="shared" si="0"/>
        <v>3656</v>
      </c>
      <c r="J9" s="44">
        <f t="shared" si="1"/>
        <v>914</v>
      </c>
      <c r="K9" s="5"/>
      <c r="L9" s="6"/>
      <c r="M9" s="7">
        <f t="shared" si="2"/>
        <v>0</v>
      </c>
      <c r="N9" s="5">
        <f t="shared" si="3"/>
        <v>0</v>
      </c>
      <c r="O9" s="8">
        <f t="shared" si="4"/>
        <v>0</v>
      </c>
      <c r="P9" s="4" t="s">
        <v>187</v>
      </c>
      <c r="Q9" s="2">
        <v>5</v>
      </c>
    </row>
    <row r="10" spans="1:17" s="1" customFormat="1" ht="60.5" customHeight="1" x14ac:dyDescent="0.35">
      <c r="A10" s="2">
        <v>9</v>
      </c>
      <c r="B10" s="22" t="s">
        <v>197</v>
      </c>
      <c r="C10" s="2" t="s">
        <v>56</v>
      </c>
      <c r="D10" s="13" t="s">
        <v>24</v>
      </c>
      <c r="E10" s="2">
        <v>0</v>
      </c>
      <c r="F10" s="2">
        <v>0</v>
      </c>
      <c r="G10" s="2">
        <v>0</v>
      </c>
      <c r="H10" s="2">
        <v>70000</v>
      </c>
      <c r="I10" s="53">
        <f t="shared" si="0"/>
        <v>70000</v>
      </c>
      <c r="J10" s="44">
        <f>+AVERAGE(H10)</f>
        <v>70000</v>
      </c>
      <c r="K10" s="10"/>
      <c r="L10" s="6"/>
      <c r="M10" s="7">
        <f t="shared" si="2"/>
        <v>0</v>
      </c>
      <c r="N10" s="5">
        <f t="shared" si="3"/>
        <v>0</v>
      </c>
      <c r="O10" s="8">
        <f t="shared" si="4"/>
        <v>0</v>
      </c>
      <c r="P10" s="4" t="s">
        <v>187</v>
      </c>
      <c r="Q10" s="2">
        <v>5</v>
      </c>
    </row>
    <row r="11" spans="1:17" s="1" customFormat="1" ht="60.5" customHeight="1" x14ac:dyDescent="0.35">
      <c r="A11" s="2">
        <v>10</v>
      </c>
      <c r="B11" s="22" t="s">
        <v>198</v>
      </c>
      <c r="C11" s="2" t="s">
        <v>56</v>
      </c>
      <c r="D11" s="13" t="s">
        <v>24</v>
      </c>
      <c r="E11" s="2">
        <v>0</v>
      </c>
      <c r="F11" s="2">
        <v>0</v>
      </c>
      <c r="G11" s="2">
        <v>0</v>
      </c>
      <c r="H11" s="2">
        <v>40000</v>
      </c>
      <c r="I11" s="53">
        <f t="shared" si="0"/>
        <v>40000</v>
      </c>
      <c r="J11" s="44">
        <f>+AVERAGE(H11)</f>
        <v>40000</v>
      </c>
      <c r="K11" s="10"/>
      <c r="L11" s="6"/>
      <c r="M11" s="7">
        <f t="shared" si="2"/>
        <v>0</v>
      </c>
      <c r="N11" s="5">
        <f t="shared" si="3"/>
        <v>0</v>
      </c>
      <c r="O11" s="8">
        <f t="shared" si="4"/>
        <v>0</v>
      </c>
      <c r="P11" s="4" t="s">
        <v>187</v>
      </c>
      <c r="Q11" s="2">
        <v>5</v>
      </c>
    </row>
    <row r="12" spans="1:17" s="1" customFormat="1" ht="60.5" customHeight="1" x14ac:dyDescent="0.35">
      <c r="A12" s="2">
        <v>11</v>
      </c>
      <c r="B12" s="39" t="s">
        <v>199</v>
      </c>
      <c r="C12" s="2" t="s">
        <v>56</v>
      </c>
      <c r="D12" s="2" t="s">
        <v>18</v>
      </c>
      <c r="E12" s="2">
        <v>775</v>
      </c>
      <c r="F12" s="2">
        <v>355</v>
      </c>
      <c r="G12" s="2">
        <v>302</v>
      </c>
      <c r="H12" s="2">
        <v>562</v>
      </c>
      <c r="I12" s="53">
        <f t="shared" si="0"/>
        <v>1994</v>
      </c>
      <c r="J12" s="44">
        <f>+AVERAGE(E12:H12)</f>
        <v>498.5</v>
      </c>
      <c r="K12" s="5"/>
      <c r="L12" s="6"/>
      <c r="M12" s="7">
        <f t="shared" si="2"/>
        <v>0</v>
      </c>
      <c r="N12" s="5">
        <f t="shared" si="3"/>
        <v>0</v>
      </c>
      <c r="O12" s="8">
        <f t="shared" si="4"/>
        <v>0</v>
      </c>
      <c r="P12" s="4" t="s">
        <v>187</v>
      </c>
      <c r="Q12" s="2">
        <v>1</v>
      </c>
    </row>
    <row r="13" spans="1:17" s="1" customFormat="1" ht="60.5" customHeight="1" x14ac:dyDescent="0.35">
      <c r="A13" s="2">
        <v>12</v>
      </c>
      <c r="B13" s="39" t="s">
        <v>200</v>
      </c>
      <c r="C13" s="2" t="s">
        <v>56</v>
      </c>
      <c r="D13" s="2" t="s">
        <v>18</v>
      </c>
      <c r="E13" s="2">
        <v>823</v>
      </c>
      <c r="F13" s="2">
        <v>728</v>
      </c>
      <c r="G13" s="2">
        <v>242</v>
      </c>
      <c r="H13" s="2">
        <v>309</v>
      </c>
      <c r="I13" s="53">
        <f t="shared" si="0"/>
        <v>2102</v>
      </c>
      <c r="J13" s="44">
        <f>+AVERAGE(E13:H13)</f>
        <v>525.5</v>
      </c>
      <c r="K13" s="5"/>
      <c r="L13" s="6"/>
      <c r="M13" s="7">
        <f t="shared" si="2"/>
        <v>0</v>
      </c>
      <c r="N13" s="5">
        <f t="shared" si="3"/>
        <v>0</v>
      </c>
      <c r="O13" s="8">
        <f t="shared" si="4"/>
        <v>0</v>
      </c>
      <c r="P13" s="4" t="s">
        <v>187</v>
      </c>
      <c r="Q13" s="2">
        <v>5</v>
      </c>
    </row>
    <row r="14" spans="1:17" s="1" customFormat="1" ht="60.5" customHeight="1" x14ac:dyDescent="0.35">
      <c r="A14" s="2">
        <v>13</v>
      </c>
      <c r="B14" s="39" t="s">
        <v>201</v>
      </c>
      <c r="C14" s="2" t="s">
        <v>56</v>
      </c>
      <c r="D14" s="9" t="s">
        <v>24</v>
      </c>
      <c r="E14" s="2">
        <v>56</v>
      </c>
      <c r="F14" s="2">
        <v>8</v>
      </c>
      <c r="G14" s="2">
        <v>0</v>
      </c>
      <c r="H14" s="2">
        <v>7</v>
      </c>
      <c r="I14" s="53">
        <f t="shared" si="0"/>
        <v>71</v>
      </c>
      <c r="J14" s="44">
        <f>+AVERAGE(E14,F14,H14)</f>
        <v>23.666666666666668</v>
      </c>
      <c r="K14" s="5"/>
      <c r="L14" s="6"/>
      <c r="M14" s="7">
        <f t="shared" si="2"/>
        <v>0</v>
      </c>
      <c r="N14" s="5">
        <f t="shared" si="3"/>
        <v>0</v>
      </c>
      <c r="O14" s="8">
        <f t="shared" si="4"/>
        <v>0</v>
      </c>
      <c r="P14" s="4" t="s">
        <v>187</v>
      </c>
      <c r="Q14" s="2">
        <v>1</v>
      </c>
    </row>
    <row r="15" spans="1:17" s="1" customFormat="1" ht="60.5" customHeight="1" x14ac:dyDescent="0.35">
      <c r="A15" s="2">
        <v>14</v>
      </c>
      <c r="B15" s="39" t="s">
        <v>202</v>
      </c>
      <c r="C15" s="2" t="s">
        <v>56</v>
      </c>
      <c r="D15" s="9" t="s">
        <v>24</v>
      </c>
      <c r="E15" s="2">
        <v>9308</v>
      </c>
      <c r="F15" s="2">
        <v>13204</v>
      </c>
      <c r="G15" s="2">
        <v>5945</v>
      </c>
      <c r="H15" s="2">
        <f>201+614</f>
        <v>815</v>
      </c>
      <c r="I15" s="53">
        <f t="shared" si="0"/>
        <v>29272</v>
      </c>
      <c r="J15" s="44">
        <f>+AVERAGE(E15:H15)</f>
        <v>7318</v>
      </c>
      <c r="K15" s="5"/>
      <c r="L15" s="6"/>
      <c r="M15" s="7">
        <f t="shared" si="2"/>
        <v>0</v>
      </c>
      <c r="N15" s="5">
        <f t="shared" si="3"/>
        <v>0</v>
      </c>
      <c r="O15" s="8">
        <f t="shared" si="4"/>
        <v>0</v>
      </c>
      <c r="P15" s="4" t="s">
        <v>187</v>
      </c>
      <c r="Q15" s="2">
        <v>15</v>
      </c>
    </row>
    <row r="16" spans="1:17" s="1" customFormat="1" ht="60.5" customHeight="1" x14ac:dyDescent="0.35">
      <c r="A16" s="2">
        <v>15</v>
      </c>
      <c r="B16" s="22" t="s">
        <v>203</v>
      </c>
      <c r="C16" s="2" t="s">
        <v>56</v>
      </c>
      <c r="D16" s="9" t="s">
        <v>24</v>
      </c>
      <c r="E16" s="2">
        <v>0</v>
      </c>
      <c r="F16" s="2">
        <v>2</v>
      </c>
      <c r="G16" s="2">
        <v>0</v>
      </c>
      <c r="H16" s="2">
        <v>0</v>
      </c>
      <c r="I16" s="53">
        <f t="shared" si="0"/>
        <v>2</v>
      </c>
      <c r="J16" s="44">
        <f>+AVERAGE(F16)</f>
        <v>2</v>
      </c>
      <c r="K16" s="5"/>
      <c r="L16" s="6"/>
      <c r="M16" s="7">
        <f t="shared" si="2"/>
        <v>0</v>
      </c>
      <c r="N16" s="5">
        <f t="shared" si="3"/>
        <v>0</v>
      </c>
      <c r="O16" s="8">
        <f t="shared" si="4"/>
        <v>0</v>
      </c>
      <c r="P16" s="4" t="s">
        <v>187</v>
      </c>
      <c r="Q16" s="2">
        <v>10</v>
      </c>
    </row>
    <row r="17" spans="1:17" s="1" customFormat="1" ht="60.5" customHeight="1" x14ac:dyDescent="0.35">
      <c r="A17" s="2">
        <v>16</v>
      </c>
      <c r="B17" s="39" t="s">
        <v>204</v>
      </c>
      <c r="C17" s="2" t="s">
        <v>56</v>
      </c>
      <c r="D17" s="9" t="s">
        <v>192</v>
      </c>
      <c r="E17" s="2">
        <v>358</v>
      </c>
      <c r="F17" s="2">
        <v>213</v>
      </c>
      <c r="G17" s="2">
        <v>205</v>
      </c>
      <c r="H17" s="2">
        <v>166</v>
      </c>
      <c r="I17" s="53">
        <f t="shared" si="0"/>
        <v>942</v>
      </c>
      <c r="J17" s="44">
        <f>+AVERAGE(E17:H17)</f>
        <v>235.5</v>
      </c>
      <c r="K17" s="5"/>
      <c r="L17" s="6"/>
      <c r="M17" s="7">
        <f t="shared" si="2"/>
        <v>0</v>
      </c>
      <c r="N17" s="5">
        <f t="shared" si="3"/>
        <v>0</v>
      </c>
      <c r="O17" s="8">
        <f t="shared" si="4"/>
        <v>0</v>
      </c>
      <c r="P17" s="4" t="s">
        <v>187</v>
      </c>
      <c r="Q17" s="2">
        <v>1</v>
      </c>
    </row>
    <row r="18" spans="1:17" s="1" customFormat="1" ht="60.5" customHeight="1" x14ac:dyDescent="0.35">
      <c r="A18" s="2">
        <v>17</v>
      </c>
      <c r="B18" s="39" t="s">
        <v>205</v>
      </c>
      <c r="C18" s="2" t="s">
        <v>56</v>
      </c>
      <c r="D18" s="9" t="s">
        <v>192</v>
      </c>
      <c r="E18" s="2">
        <v>92</v>
      </c>
      <c r="F18" s="2">
        <v>33</v>
      </c>
      <c r="G18" s="2">
        <v>0</v>
      </c>
      <c r="H18" s="2">
        <v>135</v>
      </c>
      <c r="I18" s="53">
        <f t="shared" si="0"/>
        <v>260</v>
      </c>
      <c r="J18" s="44">
        <f>+AVERAGE(E18,F18,H18)</f>
        <v>86.666666666666671</v>
      </c>
      <c r="K18" s="5"/>
      <c r="L18" s="6"/>
      <c r="M18" s="7">
        <f t="shared" si="2"/>
        <v>0</v>
      </c>
      <c r="N18" s="5">
        <f t="shared" si="3"/>
        <v>0</v>
      </c>
      <c r="O18" s="8">
        <f t="shared" si="4"/>
        <v>0</v>
      </c>
      <c r="P18" s="4" t="s">
        <v>187</v>
      </c>
      <c r="Q18" s="2">
        <v>1</v>
      </c>
    </row>
    <row r="19" spans="1:17" s="1" customFormat="1" ht="60.5" customHeight="1" x14ac:dyDescent="0.35">
      <c r="A19" s="2">
        <v>18</v>
      </c>
      <c r="B19" s="39" t="s">
        <v>206</v>
      </c>
      <c r="C19" s="2" t="s">
        <v>207</v>
      </c>
      <c r="D19" s="9" t="s">
        <v>24</v>
      </c>
      <c r="E19" s="2">
        <v>2</v>
      </c>
      <c r="F19" s="2">
        <v>1</v>
      </c>
      <c r="G19" s="2">
        <v>2</v>
      </c>
      <c r="H19" s="2">
        <v>1</v>
      </c>
      <c r="I19" s="53">
        <f t="shared" si="0"/>
        <v>6</v>
      </c>
      <c r="J19" s="44">
        <f t="shared" ref="J19:J26" si="5">+AVERAGE(E19:H19)</f>
        <v>1.5</v>
      </c>
      <c r="K19" s="5"/>
      <c r="L19" s="6"/>
      <c r="M19" s="7">
        <f t="shared" si="2"/>
        <v>0</v>
      </c>
      <c r="N19" s="5">
        <f t="shared" si="3"/>
        <v>0</v>
      </c>
      <c r="O19" s="8">
        <f t="shared" si="4"/>
        <v>0</v>
      </c>
      <c r="P19" s="4" t="s">
        <v>187</v>
      </c>
      <c r="Q19" s="2">
        <v>1</v>
      </c>
    </row>
    <row r="20" spans="1:17" s="1" customFormat="1" ht="60.5" customHeight="1" x14ac:dyDescent="0.35">
      <c r="A20" s="2">
        <v>19</v>
      </c>
      <c r="B20" s="39" t="s">
        <v>208</v>
      </c>
      <c r="C20" s="2" t="s">
        <v>207</v>
      </c>
      <c r="D20" s="9" t="s">
        <v>24</v>
      </c>
      <c r="E20" s="2">
        <v>3</v>
      </c>
      <c r="F20" s="2">
        <v>2</v>
      </c>
      <c r="G20" s="2">
        <v>3</v>
      </c>
      <c r="H20" s="2">
        <v>1</v>
      </c>
      <c r="I20" s="53">
        <f t="shared" si="0"/>
        <v>9</v>
      </c>
      <c r="J20" s="44">
        <f t="shared" si="5"/>
        <v>2.25</v>
      </c>
      <c r="K20" s="5"/>
      <c r="L20" s="6"/>
      <c r="M20" s="7">
        <f t="shared" si="2"/>
        <v>0</v>
      </c>
      <c r="N20" s="5">
        <f t="shared" si="3"/>
        <v>0</v>
      </c>
      <c r="O20" s="8">
        <f t="shared" si="4"/>
        <v>0</v>
      </c>
      <c r="P20" s="4" t="s">
        <v>187</v>
      </c>
      <c r="Q20" s="2">
        <v>1</v>
      </c>
    </row>
    <row r="21" spans="1:17" s="1" customFormat="1" ht="60.5" customHeight="1" x14ac:dyDescent="0.35">
      <c r="A21" s="2">
        <v>20</v>
      </c>
      <c r="B21" s="39" t="s">
        <v>209</v>
      </c>
      <c r="C21" s="2" t="s">
        <v>56</v>
      </c>
      <c r="D21" s="2" t="s">
        <v>18</v>
      </c>
      <c r="E21" s="2">
        <v>376</v>
      </c>
      <c r="F21" s="2">
        <v>98</v>
      </c>
      <c r="G21" s="2">
        <v>84</v>
      </c>
      <c r="H21" s="2">
        <v>60</v>
      </c>
      <c r="I21" s="53">
        <f t="shared" si="0"/>
        <v>618</v>
      </c>
      <c r="J21" s="44">
        <f t="shared" si="5"/>
        <v>154.5</v>
      </c>
      <c r="K21" s="5"/>
      <c r="L21" s="6"/>
      <c r="M21" s="7">
        <f t="shared" si="2"/>
        <v>0</v>
      </c>
      <c r="N21" s="5">
        <f t="shared" si="3"/>
        <v>0</v>
      </c>
      <c r="O21" s="8">
        <f t="shared" si="4"/>
        <v>0</v>
      </c>
      <c r="P21" s="4" t="s">
        <v>187</v>
      </c>
      <c r="Q21" s="2">
        <v>5</v>
      </c>
    </row>
    <row r="22" spans="1:17" s="1" customFormat="1" ht="60.5" customHeight="1" x14ac:dyDescent="0.35">
      <c r="A22" s="2">
        <v>21</v>
      </c>
      <c r="B22" s="39" t="s">
        <v>210</v>
      </c>
      <c r="C22" s="2" t="s">
        <v>56</v>
      </c>
      <c r="D22" s="2" t="s">
        <v>18</v>
      </c>
      <c r="E22" s="2">
        <v>98</v>
      </c>
      <c r="F22" s="2">
        <v>14</v>
      </c>
      <c r="G22" s="2">
        <v>72</v>
      </c>
      <c r="H22" s="2">
        <v>22</v>
      </c>
      <c r="I22" s="53">
        <f t="shared" si="0"/>
        <v>206</v>
      </c>
      <c r="J22" s="44">
        <f t="shared" si="5"/>
        <v>51.5</v>
      </c>
      <c r="K22" s="5"/>
      <c r="L22" s="6"/>
      <c r="M22" s="7">
        <f t="shared" si="2"/>
        <v>0</v>
      </c>
      <c r="N22" s="5">
        <f t="shared" si="3"/>
        <v>0</v>
      </c>
      <c r="O22" s="8">
        <f t="shared" si="4"/>
        <v>0</v>
      </c>
      <c r="P22" s="4" t="s">
        <v>187</v>
      </c>
      <c r="Q22" s="2">
        <v>1</v>
      </c>
    </row>
    <row r="23" spans="1:17" s="1" customFormat="1" ht="60.5" customHeight="1" x14ac:dyDescent="0.35">
      <c r="A23" s="2">
        <v>22</v>
      </c>
      <c r="B23" s="39" t="s">
        <v>211</v>
      </c>
      <c r="C23" s="2" t="s">
        <v>56</v>
      </c>
      <c r="D23" s="2" t="s">
        <v>18</v>
      </c>
      <c r="E23" s="2">
        <v>197</v>
      </c>
      <c r="F23" s="2">
        <v>76</v>
      </c>
      <c r="G23" s="2">
        <v>43</v>
      </c>
      <c r="H23" s="2">
        <v>116</v>
      </c>
      <c r="I23" s="53">
        <f t="shared" si="0"/>
        <v>432</v>
      </c>
      <c r="J23" s="44">
        <f t="shared" si="5"/>
        <v>108</v>
      </c>
      <c r="K23" s="5"/>
      <c r="L23" s="6"/>
      <c r="M23" s="7">
        <f t="shared" si="2"/>
        <v>0</v>
      </c>
      <c r="N23" s="5">
        <f t="shared" si="3"/>
        <v>0</v>
      </c>
      <c r="O23" s="8">
        <f t="shared" si="4"/>
        <v>0</v>
      </c>
      <c r="P23" s="4" t="s">
        <v>187</v>
      </c>
      <c r="Q23" s="2">
        <v>5</v>
      </c>
    </row>
    <row r="24" spans="1:17" s="1" customFormat="1" ht="60.5" customHeight="1" x14ac:dyDescent="0.35">
      <c r="A24" s="2">
        <v>23</v>
      </c>
      <c r="B24" s="39" t="s">
        <v>212</v>
      </c>
      <c r="C24" s="2" t="s">
        <v>56</v>
      </c>
      <c r="D24" s="2" t="s">
        <v>18</v>
      </c>
      <c r="E24" s="2">
        <v>559</v>
      </c>
      <c r="F24" s="2">
        <v>650</v>
      </c>
      <c r="G24" s="2">
        <v>681</v>
      </c>
      <c r="H24" s="2">
        <v>1329</v>
      </c>
      <c r="I24" s="53">
        <f t="shared" si="0"/>
        <v>3219</v>
      </c>
      <c r="J24" s="44">
        <f t="shared" si="5"/>
        <v>804.75</v>
      </c>
      <c r="K24" s="5"/>
      <c r="L24" s="6"/>
      <c r="M24" s="7">
        <f t="shared" si="2"/>
        <v>0</v>
      </c>
      <c r="N24" s="5">
        <f t="shared" si="3"/>
        <v>0</v>
      </c>
      <c r="O24" s="8">
        <f t="shared" si="4"/>
        <v>0</v>
      </c>
      <c r="P24" s="4" t="s">
        <v>187</v>
      </c>
      <c r="Q24" s="2">
        <v>10</v>
      </c>
    </row>
    <row r="25" spans="1:17" s="1" customFormat="1" ht="60.5" customHeight="1" x14ac:dyDescent="0.35">
      <c r="A25" s="2">
        <v>24</v>
      </c>
      <c r="B25" s="39" t="s">
        <v>213</v>
      </c>
      <c r="C25" s="2" t="s">
        <v>56</v>
      </c>
      <c r="D25" s="2" t="s">
        <v>18</v>
      </c>
      <c r="E25" s="2">
        <v>343</v>
      </c>
      <c r="F25" s="2">
        <v>62</v>
      </c>
      <c r="G25" s="2">
        <v>44</v>
      </c>
      <c r="H25" s="2">
        <v>104</v>
      </c>
      <c r="I25" s="53">
        <f t="shared" si="0"/>
        <v>553</v>
      </c>
      <c r="J25" s="44">
        <f t="shared" si="5"/>
        <v>138.25</v>
      </c>
      <c r="K25" s="5"/>
      <c r="L25" s="6"/>
      <c r="M25" s="7">
        <f t="shared" si="2"/>
        <v>0</v>
      </c>
      <c r="N25" s="5">
        <f t="shared" si="3"/>
        <v>0</v>
      </c>
      <c r="O25" s="8">
        <f t="shared" si="4"/>
        <v>0</v>
      </c>
      <c r="P25" s="4" t="s">
        <v>187</v>
      </c>
      <c r="Q25" s="2">
        <v>5</v>
      </c>
    </row>
    <row r="26" spans="1:17" s="1" customFormat="1" ht="60.5" customHeight="1" x14ac:dyDescent="0.35">
      <c r="A26" s="2">
        <v>25</v>
      </c>
      <c r="B26" s="39" t="s">
        <v>214</v>
      </c>
      <c r="C26" s="2" t="s">
        <v>56</v>
      </c>
      <c r="D26" s="2" t="s">
        <v>18</v>
      </c>
      <c r="E26" s="2">
        <v>137</v>
      </c>
      <c r="F26" s="2">
        <v>145</v>
      </c>
      <c r="G26" s="2">
        <v>60</v>
      </c>
      <c r="H26" s="2">
        <v>2</v>
      </c>
      <c r="I26" s="53">
        <f t="shared" si="0"/>
        <v>344</v>
      </c>
      <c r="J26" s="44">
        <f t="shared" si="5"/>
        <v>86</v>
      </c>
      <c r="K26" s="5"/>
      <c r="L26" s="6"/>
      <c r="M26" s="7">
        <f t="shared" si="2"/>
        <v>0</v>
      </c>
      <c r="N26" s="5">
        <f t="shared" si="3"/>
        <v>0</v>
      </c>
      <c r="O26" s="8">
        <f t="shared" si="4"/>
        <v>0</v>
      </c>
      <c r="P26" s="4" t="s">
        <v>187</v>
      </c>
      <c r="Q26" s="2">
        <v>5</v>
      </c>
    </row>
    <row r="27" spans="1:17" s="1" customFormat="1" ht="60.5" customHeight="1" x14ac:dyDescent="0.35">
      <c r="A27" s="2">
        <v>26</v>
      </c>
      <c r="B27" s="22" t="s">
        <v>215</v>
      </c>
      <c r="C27" s="2" t="s">
        <v>56</v>
      </c>
      <c r="D27" s="2" t="s">
        <v>18</v>
      </c>
      <c r="E27" s="2">
        <v>0</v>
      </c>
      <c r="F27" s="2">
        <v>0</v>
      </c>
      <c r="G27" s="2">
        <v>10</v>
      </c>
      <c r="H27" s="2">
        <v>0</v>
      </c>
      <c r="I27" s="53">
        <f t="shared" si="0"/>
        <v>10</v>
      </c>
      <c r="J27" s="44">
        <f>+AVERAGE(G27)</f>
        <v>10</v>
      </c>
      <c r="K27" s="5"/>
      <c r="L27" s="6"/>
      <c r="M27" s="7">
        <f t="shared" si="2"/>
        <v>0</v>
      </c>
      <c r="N27" s="5">
        <f t="shared" si="3"/>
        <v>0</v>
      </c>
      <c r="O27" s="8">
        <f t="shared" si="4"/>
        <v>0</v>
      </c>
      <c r="P27" s="4" t="s">
        <v>187</v>
      </c>
      <c r="Q27" s="2">
        <v>5</v>
      </c>
    </row>
    <row r="28" spans="1:17" s="1" customFormat="1" ht="60.5" customHeight="1" x14ac:dyDescent="0.35">
      <c r="A28" s="2">
        <v>27</v>
      </c>
      <c r="B28" s="39" t="s">
        <v>216</v>
      </c>
      <c r="C28" s="2" t="s">
        <v>56</v>
      </c>
      <c r="D28" s="2" t="s">
        <v>18</v>
      </c>
      <c r="E28" s="2">
        <v>708</v>
      </c>
      <c r="F28" s="2">
        <v>250</v>
      </c>
      <c r="G28" s="2">
        <v>60</v>
      </c>
      <c r="H28" s="2">
        <v>109</v>
      </c>
      <c r="I28" s="53">
        <f t="shared" si="0"/>
        <v>1127</v>
      </c>
      <c r="J28" s="44">
        <f t="shared" ref="J28:J36" si="6">+AVERAGE(E28:H28)</f>
        <v>281.75</v>
      </c>
      <c r="K28" s="5"/>
      <c r="L28" s="6"/>
      <c r="M28" s="7">
        <f t="shared" si="2"/>
        <v>0</v>
      </c>
      <c r="N28" s="5">
        <f t="shared" si="3"/>
        <v>0</v>
      </c>
      <c r="O28" s="8">
        <f t="shared" si="4"/>
        <v>0</v>
      </c>
      <c r="P28" s="4" t="s">
        <v>187</v>
      </c>
      <c r="Q28" s="2">
        <v>5</v>
      </c>
    </row>
    <row r="29" spans="1:17" s="1" customFormat="1" ht="60.5" customHeight="1" x14ac:dyDescent="0.35">
      <c r="A29" s="2">
        <v>28</v>
      </c>
      <c r="B29" s="39" t="s">
        <v>217</v>
      </c>
      <c r="C29" s="2" t="s">
        <v>56</v>
      </c>
      <c r="D29" s="2" t="s">
        <v>18</v>
      </c>
      <c r="E29" s="2">
        <v>312</v>
      </c>
      <c r="F29" s="2">
        <v>52</v>
      </c>
      <c r="G29" s="2">
        <v>38</v>
      </c>
      <c r="H29" s="2">
        <v>31</v>
      </c>
      <c r="I29" s="53">
        <f t="shared" si="0"/>
        <v>433</v>
      </c>
      <c r="J29" s="44">
        <f t="shared" si="6"/>
        <v>108.25</v>
      </c>
      <c r="K29" s="5"/>
      <c r="L29" s="6"/>
      <c r="M29" s="7">
        <f t="shared" si="2"/>
        <v>0</v>
      </c>
      <c r="N29" s="5">
        <f t="shared" si="3"/>
        <v>0</v>
      </c>
      <c r="O29" s="8">
        <f t="shared" si="4"/>
        <v>0</v>
      </c>
      <c r="P29" s="4" t="s">
        <v>187</v>
      </c>
      <c r="Q29" s="2">
        <v>1</v>
      </c>
    </row>
    <row r="30" spans="1:17" s="1" customFormat="1" ht="60.5" customHeight="1" x14ac:dyDescent="0.35">
      <c r="A30" s="2">
        <v>29</v>
      </c>
      <c r="B30" s="39" t="s">
        <v>218</v>
      </c>
      <c r="C30" s="2" t="s">
        <v>56</v>
      </c>
      <c r="D30" s="2" t="s">
        <v>18</v>
      </c>
      <c r="E30" s="2">
        <v>287</v>
      </c>
      <c r="F30" s="2">
        <v>78</v>
      </c>
      <c r="G30" s="2">
        <v>78</v>
      </c>
      <c r="H30" s="2">
        <v>217</v>
      </c>
      <c r="I30" s="53">
        <f t="shared" si="0"/>
        <v>660</v>
      </c>
      <c r="J30" s="44">
        <f t="shared" si="6"/>
        <v>165</v>
      </c>
      <c r="K30" s="5"/>
      <c r="L30" s="6"/>
      <c r="M30" s="7">
        <f t="shared" si="2"/>
        <v>0</v>
      </c>
      <c r="N30" s="5">
        <f t="shared" si="3"/>
        <v>0</v>
      </c>
      <c r="O30" s="8">
        <f t="shared" si="4"/>
        <v>0</v>
      </c>
      <c r="P30" s="4" t="s">
        <v>187</v>
      </c>
      <c r="Q30" s="2">
        <v>5</v>
      </c>
    </row>
    <row r="31" spans="1:17" s="1" customFormat="1" ht="60.5" customHeight="1" x14ac:dyDescent="0.35">
      <c r="A31" s="2">
        <v>30</v>
      </c>
      <c r="B31" s="39" t="s">
        <v>219</v>
      </c>
      <c r="C31" s="2" t="s">
        <v>56</v>
      </c>
      <c r="D31" s="2" t="s">
        <v>18</v>
      </c>
      <c r="E31" s="2">
        <v>364</v>
      </c>
      <c r="F31" s="2">
        <v>94</v>
      </c>
      <c r="G31" s="2">
        <v>101</v>
      </c>
      <c r="H31" s="2">
        <v>146</v>
      </c>
      <c r="I31" s="53">
        <f t="shared" si="0"/>
        <v>705</v>
      </c>
      <c r="J31" s="44">
        <f t="shared" si="6"/>
        <v>176.25</v>
      </c>
      <c r="K31" s="5"/>
      <c r="L31" s="6"/>
      <c r="M31" s="7">
        <f t="shared" si="2"/>
        <v>0</v>
      </c>
      <c r="N31" s="5">
        <f t="shared" si="3"/>
        <v>0</v>
      </c>
      <c r="O31" s="8">
        <f t="shared" si="4"/>
        <v>0</v>
      </c>
      <c r="P31" s="4" t="s">
        <v>187</v>
      </c>
      <c r="Q31" s="2">
        <v>1</v>
      </c>
    </row>
    <row r="32" spans="1:17" s="1" customFormat="1" ht="60.5" customHeight="1" x14ac:dyDescent="0.35">
      <c r="A32" s="2">
        <v>31</v>
      </c>
      <c r="B32" s="39" t="s">
        <v>220</v>
      </c>
      <c r="C32" s="2" t="s">
        <v>56</v>
      </c>
      <c r="D32" s="2" t="s">
        <v>18</v>
      </c>
      <c r="E32" s="2">
        <v>112</v>
      </c>
      <c r="F32" s="2">
        <v>11</v>
      </c>
      <c r="G32" s="2">
        <v>23</v>
      </c>
      <c r="H32" s="2">
        <v>41</v>
      </c>
      <c r="I32" s="53">
        <f t="shared" si="0"/>
        <v>187</v>
      </c>
      <c r="J32" s="44">
        <f t="shared" si="6"/>
        <v>46.75</v>
      </c>
      <c r="K32" s="5"/>
      <c r="L32" s="6"/>
      <c r="M32" s="7">
        <f t="shared" si="2"/>
        <v>0</v>
      </c>
      <c r="N32" s="5">
        <f t="shared" si="3"/>
        <v>0</v>
      </c>
      <c r="O32" s="8">
        <f t="shared" si="4"/>
        <v>0</v>
      </c>
      <c r="P32" s="4" t="s">
        <v>187</v>
      </c>
      <c r="Q32" s="2">
        <v>1</v>
      </c>
    </row>
    <row r="33" spans="1:17" s="1" customFormat="1" ht="60.5" customHeight="1" x14ac:dyDescent="0.35">
      <c r="A33" s="2">
        <v>32</v>
      </c>
      <c r="B33" s="39" t="s">
        <v>221</v>
      </c>
      <c r="C33" s="2" t="s">
        <v>56</v>
      </c>
      <c r="D33" s="2" t="s">
        <v>18</v>
      </c>
      <c r="E33" s="2">
        <v>288</v>
      </c>
      <c r="F33" s="2">
        <v>43</v>
      </c>
      <c r="G33" s="2">
        <v>64</v>
      </c>
      <c r="H33" s="2">
        <v>187</v>
      </c>
      <c r="I33" s="53">
        <f t="shared" si="0"/>
        <v>582</v>
      </c>
      <c r="J33" s="44">
        <f t="shared" si="6"/>
        <v>145.5</v>
      </c>
      <c r="K33" s="5"/>
      <c r="L33" s="6"/>
      <c r="M33" s="7">
        <f t="shared" si="2"/>
        <v>0</v>
      </c>
      <c r="N33" s="5">
        <f t="shared" si="3"/>
        <v>0</v>
      </c>
      <c r="O33" s="8">
        <f t="shared" si="4"/>
        <v>0</v>
      </c>
      <c r="P33" s="4" t="s">
        <v>187</v>
      </c>
      <c r="Q33" s="2">
        <v>5</v>
      </c>
    </row>
    <row r="34" spans="1:17" s="1" customFormat="1" ht="60.5" customHeight="1" x14ac:dyDescent="0.35">
      <c r="A34" s="2">
        <v>33</v>
      </c>
      <c r="B34" s="39" t="s">
        <v>222</v>
      </c>
      <c r="C34" s="2" t="s">
        <v>56</v>
      </c>
      <c r="D34" s="2" t="s">
        <v>18</v>
      </c>
      <c r="E34" s="2">
        <v>33</v>
      </c>
      <c r="F34" s="2">
        <v>8</v>
      </c>
      <c r="G34" s="2">
        <v>5</v>
      </c>
      <c r="H34" s="2">
        <v>24</v>
      </c>
      <c r="I34" s="53">
        <f t="shared" ref="I34:I65" si="7">+E34+F34+G34+H34</f>
        <v>70</v>
      </c>
      <c r="J34" s="44">
        <f t="shared" si="6"/>
        <v>17.5</v>
      </c>
      <c r="K34" s="5"/>
      <c r="L34" s="6"/>
      <c r="M34" s="7">
        <f t="shared" si="2"/>
        <v>0</v>
      </c>
      <c r="N34" s="5">
        <f t="shared" si="3"/>
        <v>0</v>
      </c>
      <c r="O34" s="8">
        <f t="shared" si="4"/>
        <v>0</v>
      </c>
      <c r="P34" s="4" t="s">
        <v>187</v>
      </c>
      <c r="Q34" s="2">
        <v>1</v>
      </c>
    </row>
    <row r="35" spans="1:17" s="1" customFormat="1" ht="60.5" customHeight="1" x14ac:dyDescent="0.35">
      <c r="A35" s="2">
        <v>34</v>
      </c>
      <c r="B35" s="39" t="s">
        <v>223</v>
      </c>
      <c r="C35" s="2" t="s">
        <v>56</v>
      </c>
      <c r="D35" s="2" t="s">
        <v>18</v>
      </c>
      <c r="E35" s="2">
        <v>262</v>
      </c>
      <c r="F35" s="2">
        <v>58</v>
      </c>
      <c r="G35" s="2">
        <v>64</v>
      </c>
      <c r="H35" s="2">
        <v>45</v>
      </c>
      <c r="I35" s="53">
        <f t="shared" si="7"/>
        <v>429</v>
      </c>
      <c r="J35" s="44">
        <f t="shared" si="6"/>
        <v>107.25</v>
      </c>
      <c r="K35" s="5"/>
      <c r="L35" s="6"/>
      <c r="M35" s="7">
        <f t="shared" si="2"/>
        <v>0</v>
      </c>
      <c r="N35" s="5">
        <f t="shared" si="3"/>
        <v>0</v>
      </c>
      <c r="O35" s="8">
        <f t="shared" si="4"/>
        <v>0</v>
      </c>
      <c r="P35" s="4" t="s">
        <v>187</v>
      </c>
      <c r="Q35" s="2">
        <v>5</v>
      </c>
    </row>
    <row r="36" spans="1:17" s="1" customFormat="1" ht="60.5" customHeight="1" x14ac:dyDescent="0.35">
      <c r="A36" s="2">
        <v>35</v>
      </c>
      <c r="B36" s="39" t="s">
        <v>224</v>
      </c>
      <c r="C36" s="2" t="s">
        <v>56</v>
      </c>
      <c r="D36" s="2" t="s">
        <v>18</v>
      </c>
      <c r="E36" s="2">
        <v>205</v>
      </c>
      <c r="F36" s="2">
        <v>12</v>
      </c>
      <c r="G36" s="2">
        <v>15</v>
      </c>
      <c r="H36" s="2">
        <v>179</v>
      </c>
      <c r="I36" s="53">
        <f t="shared" si="7"/>
        <v>411</v>
      </c>
      <c r="J36" s="44">
        <f t="shared" si="6"/>
        <v>102.75</v>
      </c>
      <c r="K36" s="5"/>
      <c r="L36" s="6"/>
      <c r="M36" s="7">
        <f t="shared" si="2"/>
        <v>0</v>
      </c>
      <c r="N36" s="5">
        <f t="shared" si="3"/>
        <v>0</v>
      </c>
      <c r="O36" s="8">
        <f t="shared" si="4"/>
        <v>0</v>
      </c>
      <c r="P36" s="4" t="s">
        <v>187</v>
      </c>
      <c r="Q36" s="2">
        <v>5</v>
      </c>
    </row>
    <row r="37" spans="1:17" s="1" customFormat="1" ht="60.5" customHeight="1" x14ac:dyDescent="0.35">
      <c r="A37" s="2">
        <v>36</v>
      </c>
      <c r="B37" s="39" t="s">
        <v>225</v>
      </c>
      <c r="C37" s="2" t="s">
        <v>56</v>
      </c>
      <c r="D37" s="2" t="s">
        <v>18</v>
      </c>
      <c r="E37" s="2">
        <v>50</v>
      </c>
      <c r="F37" s="2">
        <v>50</v>
      </c>
      <c r="G37" s="2">
        <v>0</v>
      </c>
      <c r="H37" s="2">
        <v>0</v>
      </c>
      <c r="I37" s="53">
        <f t="shared" si="7"/>
        <v>100</v>
      </c>
      <c r="J37" s="44">
        <f>+AVERAGE(E37,F37)</f>
        <v>50</v>
      </c>
      <c r="K37" s="5"/>
      <c r="L37" s="6"/>
      <c r="M37" s="7">
        <f t="shared" si="2"/>
        <v>0</v>
      </c>
      <c r="N37" s="5">
        <f t="shared" si="3"/>
        <v>0</v>
      </c>
      <c r="O37" s="8">
        <f t="shared" si="4"/>
        <v>0</v>
      </c>
      <c r="P37" s="4" t="s">
        <v>187</v>
      </c>
      <c r="Q37" s="2">
        <v>5</v>
      </c>
    </row>
    <row r="38" spans="1:17" s="1" customFormat="1" ht="60.5" customHeight="1" x14ac:dyDescent="0.35">
      <c r="A38" s="2">
        <v>37</v>
      </c>
      <c r="B38" s="22" t="s">
        <v>226</v>
      </c>
      <c r="C38" s="2" t="s">
        <v>56</v>
      </c>
      <c r="D38" s="2" t="s">
        <v>18</v>
      </c>
      <c r="E38" s="2">
        <v>0</v>
      </c>
      <c r="F38" s="2">
        <v>0</v>
      </c>
      <c r="G38" s="2">
        <v>0</v>
      </c>
      <c r="H38" s="2">
        <v>400</v>
      </c>
      <c r="I38" s="53">
        <f t="shared" si="7"/>
        <v>400</v>
      </c>
      <c r="J38" s="44">
        <f>+AVERAGE(H38)</f>
        <v>400</v>
      </c>
      <c r="K38" s="10"/>
      <c r="L38" s="6"/>
      <c r="M38" s="7">
        <f t="shared" si="2"/>
        <v>0</v>
      </c>
      <c r="N38" s="5">
        <f t="shared" si="3"/>
        <v>0</v>
      </c>
      <c r="O38" s="8">
        <f t="shared" si="4"/>
        <v>0</v>
      </c>
      <c r="P38" s="4" t="s">
        <v>187</v>
      </c>
      <c r="Q38" s="2">
        <v>10</v>
      </c>
    </row>
    <row r="39" spans="1:17" s="1" customFormat="1" ht="60.5" customHeight="1" x14ac:dyDescent="0.35">
      <c r="A39" s="2">
        <v>38</v>
      </c>
      <c r="B39" s="39" t="s">
        <v>227</v>
      </c>
      <c r="C39" s="2" t="s">
        <v>56</v>
      </c>
      <c r="D39" s="2" t="s">
        <v>18</v>
      </c>
      <c r="E39" s="2">
        <v>2</v>
      </c>
      <c r="F39" s="2">
        <v>1</v>
      </c>
      <c r="G39" s="2">
        <v>0</v>
      </c>
      <c r="H39" s="2">
        <v>1</v>
      </c>
      <c r="I39" s="53">
        <f t="shared" si="7"/>
        <v>4</v>
      </c>
      <c r="J39" s="44">
        <f>+AVERAGE(E39,F39,H39)</f>
        <v>1.3333333333333333</v>
      </c>
      <c r="K39" s="5"/>
      <c r="L39" s="6"/>
      <c r="M39" s="7">
        <f t="shared" si="2"/>
        <v>0</v>
      </c>
      <c r="N39" s="5">
        <f t="shared" si="3"/>
        <v>0</v>
      </c>
      <c r="O39" s="8">
        <f t="shared" si="4"/>
        <v>0</v>
      </c>
      <c r="P39" s="4" t="s">
        <v>187</v>
      </c>
      <c r="Q39" s="2">
        <v>1</v>
      </c>
    </row>
    <row r="40" spans="1:17" s="1" customFormat="1" ht="60.5" customHeight="1" x14ac:dyDescent="0.35">
      <c r="A40" s="2">
        <v>39</v>
      </c>
      <c r="B40" s="39" t="s">
        <v>228</v>
      </c>
      <c r="C40" s="2" t="s">
        <v>56</v>
      </c>
      <c r="D40" s="2" t="s">
        <v>18</v>
      </c>
      <c r="E40" s="2">
        <v>4</v>
      </c>
      <c r="F40" s="2">
        <v>0</v>
      </c>
      <c r="G40" s="2">
        <v>3</v>
      </c>
      <c r="H40" s="2">
        <v>1</v>
      </c>
      <c r="I40" s="53">
        <f t="shared" si="7"/>
        <v>8</v>
      </c>
      <c r="J40" s="44">
        <f>+AVERAGE(E40,G40,H40)</f>
        <v>2.6666666666666665</v>
      </c>
      <c r="K40" s="5"/>
      <c r="L40" s="6"/>
      <c r="M40" s="7">
        <f t="shared" si="2"/>
        <v>0</v>
      </c>
      <c r="N40" s="5">
        <f t="shared" si="3"/>
        <v>0</v>
      </c>
      <c r="O40" s="8">
        <f t="shared" si="4"/>
        <v>0</v>
      </c>
      <c r="P40" s="4" t="s">
        <v>187</v>
      </c>
      <c r="Q40" s="2">
        <v>1</v>
      </c>
    </row>
    <row r="41" spans="1:17" s="1" customFormat="1" ht="60.5" customHeight="1" x14ac:dyDescent="0.35">
      <c r="A41" s="2">
        <v>40</v>
      </c>
      <c r="B41" s="39" t="s">
        <v>229</v>
      </c>
      <c r="C41" s="2" t="s">
        <v>56</v>
      </c>
      <c r="D41" s="2" t="s">
        <v>18</v>
      </c>
      <c r="E41" s="2">
        <v>800</v>
      </c>
      <c r="F41" s="2">
        <v>18</v>
      </c>
      <c r="G41" s="2">
        <v>21</v>
      </c>
      <c r="H41" s="2">
        <v>55</v>
      </c>
      <c r="I41" s="53">
        <f t="shared" si="7"/>
        <v>894</v>
      </c>
      <c r="J41" s="44">
        <f>+AVERAGE(E41:H41)</f>
        <v>223.5</v>
      </c>
      <c r="K41" s="5"/>
      <c r="L41" s="6"/>
      <c r="M41" s="7">
        <f t="shared" si="2"/>
        <v>0</v>
      </c>
      <c r="N41" s="5">
        <f t="shared" si="3"/>
        <v>0</v>
      </c>
      <c r="O41" s="8">
        <f t="shared" si="4"/>
        <v>0</v>
      </c>
      <c r="P41" s="4" t="s">
        <v>187</v>
      </c>
      <c r="Q41" s="2">
        <v>5</v>
      </c>
    </row>
    <row r="42" spans="1:17" s="1" customFormat="1" ht="60.5" customHeight="1" x14ac:dyDescent="0.35">
      <c r="A42" s="2">
        <v>41</v>
      </c>
      <c r="B42" s="39" t="s">
        <v>230</v>
      </c>
      <c r="C42" s="2" t="s">
        <v>231</v>
      </c>
      <c r="D42" s="2" t="s">
        <v>18</v>
      </c>
      <c r="E42" s="2">
        <v>3</v>
      </c>
      <c r="F42" s="2">
        <v>2</v>
      </c>
      <c r="G42" s="2">
        <v>0</v>
      </c>
      <c r="H42" s="2">
        <v>1</v>
      </c>
      <c r="I42" s="53">
        <f t="shared" si="7"/>
        <v>6</v>
      </c>
      <c r="J42" s="44">
        <f>+AVERAGE(E42,F42,H42)</f>
        <v>2</v>
      </c>
      <c r="K42" s="5"/>
      <c r="L42" s="6"/>
      <c r="M42" s="7">
        <f t="shared" si="2"/>
        <v>0</v>
      </c>
      <c r="N42" s="5">
        <f t="shared" si="3"/>
        <v>0</v>
      </c>
      <c r="O42" s="8">
        <f t="shared" si="4"/>
        <v>0</v>
      </c>
      <c r="P42" s="4" t="s">
        <v>187</v>
      </c>
      <c r="Q42" s="2">
        <v>1</v>
      </c>
    </row>
    <row r="43" spans="1:17" s="1" customFormat="1" ht="60.5" customHeight="1" x14ac:dyDescent="0.35">
      <c r="A43" s="2">
        <v>42</v>
      </c>
      <c r="B43" s="22" t="s">
        <v>232</v>
      </c>
      <c r="C43" s="2" t="s">
        <v>56</v>
      </c>
      <c r="D43" s="9" t="s">
        <v>24</v>
      </c>
      <c r="E43" s="2">
        <v>187138</v>
      </c>
      <c r="F43" s="2">
        <v>251267</v>
      </c>
      <c r="G43" s="2">
        <v>55873</v>
      </c>
      <c r="H43" s="2">
        <v>159190</v>
      </c>
      <c r="I43" s="53">
        <f t="shared" si="7"/>
        <v>653468</v>
      </c>
      <c r="J43" s="44">
        <f>+AVERAGE(E43:H43)</f>
        <v>163367</v>
      </c>
      <c r="K43" s="5"/>
      <c r="L43" s="6"/>
      <c r="M43" s="7">
        <f t="shared" si="2"/>
        <v>0</v>
      </c>
      <c r="N43" s="5">
        <f t="shared" si="3"/>
        <v>0</v>
      </c>
      <c r="O43" s="8">
        <f t="shared" si="4"/>
        <v>0</v>
      </c>
      <c r="P43" s="4" t="s">
        <v>187</v>
      </c>
      <c r="Q43" s="2">
        <v>15</v>
      </c>
    </row>
    <row r="44" spans="1:17" s="1" customFormat="1" ht="60.5" customHeight="1" x14ac:dyDescent="0.35">
      <c r="A44" s="2">
        <v>43</v>
      </c>
      <c r="B44" s="39" t="s">
        <v>233</v>
      </c>
      <c r="C44" s="2" t="s">
        <v>56</v>
      </c>
      <c r="D44" s="9" t="s">
        <v>24</v>
      </c>
      <c r="E44" s="2">
        <v>106</v>
      </c>
      <c r="F44" s="2">
        <v>32</v>
      </c>
      <c r="G44" s="2">
        <v>0</v>
      </c>
      <c r="H44" s="2">
        <v>20</v>
      </c>
      <c r="I44" s="53">
        <f t="shared" si="7"/>
        <v>158</v>
      </c>
      <c r="J44" s="44">
        <f>+AVERAGE(E44,F44,H44)</f>
        <v>52.666666666666664</v>
      </c>
      <c r="K44" s="5"/>
      <c r="L44" s="6"/>
      <c r="M44" s="7">
        <f t="shared" si="2"/>
        <v>0</v>
      </c>
      <c r="N44" s="5">
        <f t="shared" si="3"/>
        <v>0</v>
      </c>
      <c r="O44" s="8">
        <f t="shared" si="4"/>
        <v>0</v>
      </c>
      <c r="P44" s="4" t="s">
        <v>187</v>
      </c>
      <c r="Q44" s="2">
        <v>1</v>
      </c>
    </row>
    <row r="45" spans="1:17" s="1" customFormat="1" ht="60.5" customHeight="1" x14ac:dyDescent="0.35">
      <c r="A45" s="2">
        <v>44</v>
      </c>
      <c r="B45" s="39" t="s">
        <v>234</v>
      </c>
      <c r="C45" s="2" t="s">
        <v>235</v>
      </c>
      <c r="D45" s="2" t="s">
        <v>18</v>
      </c>
      <c r="E45" s="2">
        <v>10993</v>
      </c>
      <c r="F45" s="2">
        <v>12030</v>
      </c>
      <c r="G45" s="2">
        <v>4226</v>
      </c>
      <c r="H45" s="2">
        <v>7525</v>
      </c>
      <c r="I45" s="53">
        <f t="shared" si="7"/>
        <v>34774</v>
      </c>
      <c r="J45" s="44">
        <f>+AVERAGE(E45:H45)</f>
        <v>8693.5</v>
      </c>
      <c r="K45" s="5"/>
      <c r="L45" s="6"/>
      <c r="M45" s="7">
        <f t="shared" si="2"/>
        <v>0</v>
      </c>
      <c r="N45" s="5">
        <f t="shared" si="3"/>
        <v>0</v>
      </c>
      <c r="O45" s="8">
        <f t="shared" si="4"/>
        <v>0</v>
      </c>
      <c r="P45" s="4" t="s">
        <v>187</v>
      </c>
      <c r="Q45" s="2">
        <v>15</v>
      </c>
    </row>
    <row r="46" spans="1:17" s="1" customFormat="1" ht="60.5" customHeight="1" x14ac:dyDescent="0.35">
      <c r="A46" s="2">
        <v>45</v>
      </c>
      <c r="B46" s="39" t="s">
        <v>236</v>
      </c>
      <c r="C46" s="2" t="s">
        <v>237</v>
      </c>
      <c r="D46" s="2" t="s">
        <v>18</v>
      </c>
      <c r="E46" s="2">
        <v>823</v>
      </c>
      <c r="F46" s="2">
        <v>132</v>
      </c>
      <c r="G46" s="2">
        <v>64</v>
      </c>
      <c r="H46" s="2">
        <v>512</v>
      </c>
      <c r="I46" s="53">
        <f t="shared" si="7"/>
        <v>1531</v>
      </c>
      <c r="J46" s="44">
        <f>+AVERAGE(E46:H46)</f>
        <v>382.75</v>
      </c>
      <c r="K46" s="5"/>
      <c r="L46" s="6"/>
      <c r="M46" s="7">
        <f t="shared" si="2"/>
        <v>0</v>
      </c>
      <c r="N46" s="5">
        <f t="shared" si="3"/>
        <v>0</v>
      </c>
      <c r="O46" s="8">
        <f t="shared" si="4"/>
        <v>0</v>
      </c>
      <c r="P46" s="4" t="s">
        <v>187</v>
      </c>
      <c r="Q46" s="2">
        <v>5</v>
      </c>
    </row>
    <row r="47" spans="1:17" s="1" customFormat="1" ht="60.5" customHeight="1" x14ac:dyDescent="0.35">
      <c r="A47" s="2">
        <v>46</v>
      </c>
      <c r="B47" s="39" t="s">
        <v>238</v>
      </c>
      <c r="C47" s="2" t="s">
        <v>239</v>
      </c>
      <c r="D47" s="2" t="s">
        <v>18</v>
      </c>
      <c r="E47" s="2">
        <v>134</v>
      </c>
      <c r="F47" s="2">
        <v>2</v>
      </c>
      <c r="G47" s="2">
        <v>3</v>
      </c>
      <c r="H47" s="2">
        <v>6</v>
      </c>
      <c r="I47" s="53">
        <f t="shared" si="7"/>
        <v>145</v>
      </c>
      <c r="J47" s="44">
        <f>+AVERAGE(E47:H47)</f>
        <v>36.25</v>
      </c>
      <c r="K47" s="5"/>
      <c r="L47" s="6"/>
      <c r="M47" s="7">
        <f t="shared" si="2"/>
        <v>0</v>
      </c>
      <c r="N47" s="5">
        <f t="shared" si="3"/>
        <v>0</v>
      </c>
      <c r="O47" s="8">
        <f t="shared" si="4"/>
        <v>0</v>
      </c>
      <c r="P47" s="4" t="s">
        <v>187</v>
      </c>
      <c r="Q47" s="2">
        <v>1</v>
      </c>
    </row>
    <row r="48" spans="1:17" s="1" customFormat="1" ht="60.5" customHeight="1" x14ac:dyDescent="0.35">
      <c r="A48" s="2">
        <v>47</v>
      </c>
      <c r="B48" s="39" t="s">
        <v>240</v>
      </c>
      <c r="C48" s="2" t="s">
        <v>239</v>
      </c>
      <c r="D48" s="2" t="s">
        <v>18</v>
      </c>
      <c r="E48" s="2">
        <v>59</v>
      </c>
      <c r="F48" s="2">
        <v>11</v>
      </c>
      <c r="G48" s="2">
        <v>0</v>
      </c>
      <c r="H48" s="2">
        <v>2</v>
      </c>
      <c r="I48" s="53">
        <f t="shared" si="7"/>
        <v>72</v>
      </c>
      <c r="J48" s="44">
        <f>+AVERAGE(E48,F48,H48)</f>
        <v>24</v>
      </c>
      <c r="K48" s="5"/>
      <c r="L48" s="6"/>
      <c r="M48" s="7">
        <f t="shared" si="2"/>
        <v>0</v>
      </c>
      <c r="N48" s="5">
        <f t="shared" si="3"/>
        <v>0</v>
      </c>
      <c r="O48" s="8">
        <f t="shared" si="4"/>
        <v>0</v>
      </c>
      <c r="P48" s="4" t="s">
        <v>187</v>
      </c>
      <c r="Q48" s="2">
        <v>1</v>
      </c>
    </row>
    <row r="49" spans="1:17" s="1" customFormat="1" ht="60.5" customHeight="1" x14ac:dyDescent="0.35">
      <c r="A49" s="2">
        <v>48</v>
      </c>
      <c r="B49" s="22" t="s">
        <v>241</v>
      </c>
      <c r="C49" s="2" t="s">
        <v>56</v>
      </c>
      <c r="D49" s="2" t="s">
        <v>18</v>
      </c>
      <c r="E49" s="2">
        <v>0</v>
      </c>
      <c r="F49" s="2">
        <v>0</v>
      </c>
      <c r="G49" s="2">
        <v>28</v>
      </c>
      <c r="H49" s="2">
        <v>0</v>
      </c>
      <c r="I49" s="53">
        <f t="shared" si="7"/>
        <v>28</v>
      </c>
      <c r="J49" s="44">
        <f>+AVERAGE(G49)</f>
        <v>28</v>
      </c>
      <c r="K49" s="5"/>
      <c r="L49" s="6"/>
      <c r="M49" s="7">
        <f t="shared" si="2"/>
        <v>0</v>
      </c>
      <c r="N49" s="5">
        <f t="shared" si="3"/>
        <v>0</v>
      </c>
      <c r="O49" s="8">
        <f t="shared" si="4"/>
        <v>0</v>
      </c>
      <c r="P49" s="4" t="s">
        <v>187</v>
      </c>
      <c r="Q49" s="2">
        <v>5</v>
      </c>
    </row>
    <row r="50" spans="1:17" s="1" customFormat="1" ht="60.5" customHeight="1" x14ac:dyDescent="0.35">
      <c r="A50" s="2">
        <v>49</v>
      </c>
      <c r="B50" s="39" t="s">
        <v>242</v>
      </c>
      <c r="C50" s="2" t="s">
        <v>56</v>
      </c>
      <c r="D50" s="9" t="s">
        <v>24</v>
      </c>
      <c r="E50" s="2">
        <v>117</v>
      </c>
      <c r="F50" s="2">
        <v>17</v>
      </c>
      <c r="G50" s="2">
        <v>45</v>
      </c>
      <c r="H50" s="2">
        <v>129</v>
      </c>
      <c r="I50" s="53">
        <f t="shared" si="7"/>
        <v>308</v>
      </c>
      <c r="J50" s="44">
        <f t="shared" ref="J50:J66" si="8">+AVERAGE(E50:H50)</f>
        <v>77</v>
      </c>
      <c r="K50" s="5"/>
      <c r="L50" s="6"/>
      <c r="M50" s="7">
        <f t="shared" si="2"/>
        <v>0</v>
      </c>
      <c r="N50" s="5">
        <f t="shared" si="3"/>
        <v>0</v>
      </c>
      <c r="O50" s="8">
        <f t="shared" si="4"/>
        <v>0</v>
      </c>
      <c r="P50" s="4" t="s">
        <v>187</v>
      </c>
      <c r="Q50" s="2">
        <v>1</v>
      </c>
    </row>
    <row r="51" spans="1:17" s="1" customFormat="1" ht="60.5" customHeight="1" x14ac:dyDescent="0.35">
      <c r="A51" s="2">
        <v>50</v>
      </c>
      <c r="B51" s="39" t="s">
        <v>243</v>
      </c>
      <c r="C51" s="2" t="s">
        <v>56</v>
      </c>
      <c r="D51" s="9" t="s">
        <v>24</v>
      </c>
      <c r="E51" s="2">
        <v>4211</v>
      </c>
      <c r="F51" s="2">
        <v>2239</v>
      </c>
      <c r="G51" s="2">
        <v>1813</v>
      </c>
      <c r="H51" s="2">
        <v>2914</v>
      </c>
      <c r="I51" s="53">
        <f t="shared" si="7"/>
        <v>11177</v>
      </c>
      <c r="J51" s="44">
        <f t="shared" si="8"/>
        <v>2794.25</v>
      </c>
      <c r="K51" s="5"/>
      <c r="L51" s="6"/>
      <c r="M51" s="7">
        <f t="shared" si="2"/>
        <v>0</v>
      </c>
      <c r="N51" s="5">
        <f t="shared" si="3"/>
        <v>0</v>
      </c>
      <c r="O51" s="8">
        <f t="shared" si="4"/>
        <v>0</v>
      </c>
      <c r="P51" s="4" t="s">
        <v>187</v>
      </c>
      <c r="Q51" s="2">
        <v>10</v>
      </c>
    </row>
    <row r="52" spans="1:17" s="1" customFormat="1" ht="60.5" customHeight="1" x14ac:dyDescent="0.35">
      <c r="A52" s="2">
        <v>51</v>
      </c>
      <c r="B52" s="39" t="s">
        <v>244</v>
      </c>
      <c r="C52" s="2" t="s">
        <v>56</v>
      </c>
      <c r="D52" s="9" t="s">
        <v>24</v>
      </c>
      <c r="E52" s="2">
        <v>382</v>
      </c>
      <c r="F52" s="2">
        <v>97</v>
      </c>
      <c r="G52" s="2">
        <v>37</v>
      </c>
      <c r="H52" s="2">
        <v>40</v>
      </c>
      <c r="I52" s="53">
        <f t="shared" si="7"/>
        <v>556</v>
      </c>
      <c r="J52" s="44">
        <f t="shared" si="8"/>
        <v>139</v>
      </c>
      <c r="K52" s="5"/>
      <c r="L52" s="6"/>
      <c r="M52" s="7">
        <f t="shared" si="2"/>
        <v>0</v>
      </c>
      <c r="N52" s="5">
        <f t="shared" si="3"/>
        <v>0</v>
      </c>
      <c r="O52" s="8">
        <f t="shared" si="4"/>
        <v>0</v>
      </c>
      <c r="P52" s="4" t="s">
        <v>187</v>
      </c>
      <c r="Q52" s="2">
        <v>1</v>
      </c>
    </row>
    <row r="53" spans="1:17" s="1" customFormat="1" ht="60.5" customHeight="1" x14ac:dyDescent="0.35">
      <c r="A53" s="2">
        <v>52</v>
      </c>
      <c r="B53" s="39" t="s">
        <v>245</v>
      </c>
      <c r="C53" s="2" t="s">
        <v>56</v>
      </c>
      <c r="D53" s="2" t="s">
        <v>18</v>
      </c>
      <c r="E53" s="2">
        <v>490</v>
      </c>
      <c r="F53" s="2">
        <v>180</v>
      </c>
      <c r="G53" s="2">
        <v>240</v>
      </c>
      <c r="H53" s="2">
        <v>431</v>
      </c>
      <c r="I53" s="53">
        <f t="shared" si="7"/>
        <v>1341</v>
      </c>
      <c r="J53" s="44">
        <f t="shared" si="8"/>
        <v>335.25</v>
      </c>
      <c r="K53" s="5"/>
      <c r="L53" s="6"/>
      <c r="M53" s="7">
        <f t="shared" si="2"/>
        <v>0</v>
      </c>
      <c r="N53" s="5">
        <f t="shared" si="3"/>
        <v>0</v>
      </c>
      <c r="O53" s="8">
        <f t="shared" si="4"/>
        <v>0</v>
      </c>
      <c r="P53" s="4" t="s">
        <v>187</v>
      </c>
      <c r="Q53" s="2">
        <v>5</v>
      </c>
    </row>
    <row r="54" spans="1:17" s="1" customFormat="1" ht="60.5" customHeight="1" x14ac:dyDescent="0.35">
      <c r="A54" s="2">
        <v>53</v>
      </c>
      <c r="B54" s="39" t="s">
        <v>246</v>
      </c>
      <c r="C54" s="2" t="s">
        <v>56</v>
      </c>
      <c r="D54" s="2" t="s">
        <v>18</v>
      </c>
      <c r="E54" s="2">
        <v>611</v>
      </c>
      <c r="F54" s="2">
        <v>255</v>
      </c>
      <c r="G54" s="2">
        <v>396</v>
      </c>
      <c r="H54" s="2">
        <v>677</v>
      </c>
      <c r="I54" s="53">
        <f t="shared" si="7"/>
        <v>1939</v>
      </c>
      <c r="J54" s="44">
        <f t="shared" si="8"/>
        <v>484.75</v>
      </c>
      <c r="K54" s="5"/>
      <c r="L54" s="6"/>
      <c r="M54" s="7">
        <f t="shared" si="2"/>
        <v>0</v>
      </c>
      <c r="N54" s="5">
        <f t="shared" si="3"/>
        <v>0</v>
      </c>
      <c r="O54" s="8">
        <f t="shared" si="4"/>
        <v>0</v>
      </c>
      <c r="P54" s="4" t="s">
        <v>187</v>
      </c>
      <c r="Q54" s="2">
        <v>5</v>
      </c>
    </row>
    <row r="55" spans="1:17" s="1" customFormat="1" ht="60.5" customHeight="1" x14ac:dyDescent="0.35">
      <c r="A55" s="2">
        <v>54</v>
      </c>
      <c r="B55" s="39" t="s">
        <v>247</v>
      </c>
      <c r="C55" s="2" t="s">
        <v>248</v>
      </c>
      <c r="D55" s="2" t="s">
        <v>18</v>
      </c>
      <c r="E55" s="2">
        <v>392</v>
      </c>
      <c r="F55" s="2">
        <v>147</v>
      </c>
      <c r="G55" s="2">
        <v>103</v>
      </c>
      <c r="H55" s="2">
        <v>71</v>
      </c>
      <c r="I55" s="53">
        <f t="shared" si="7"/>
        <v>713</v>
      </c>
      <c r="J55" s="44">
        <f t="shared" si="8"/>
        <v>178.25</v>
      </c>
      <c r="K55" s="5"/>
      <c r="L55" s="6"/>
      <c r="M55" s="7">
        <f t="shared" si="2"/>
        <v>0</v>
      </c>
      <c r="N55" s="5">
        <f t="shared" si="3"/>
        <v>0</v>
      </c>
      <c r="O55" s="8">
        <f t="shared" si="4"/>
        <v>0</v>
      </c>
      <c r="P55" s="4" t="s">
        <v>187</v>
      </c>
      <c r="Q55" s="2">
        <v>5</v>
      </c>
    </row>
    <row r="56" spans="1:17" s="1" customFormat="1" ht="60.5" customHeight="1" x14ac:dyDescent="0.35">
      <c r="A56" s="2">
        <v>55</v>
      </c>
      <c r="B56" s="39" t="s">
        <v>249</v>
      </c>
      <c r="C56" s="2" t="s">
        <v>250</v>
      </c>
      <c r="D56" s="2" t="s">
        <v>18</v>
      </c>
      <c r="E56" s="2">
        <v>326</v>
      </c>
      <c r="F56" s="2">
        <v>75</v>
      </c>
      <c r="G56" s="2">
        <v>89</v>
      </c>
      <c r="H56" s="2">
        <v>154</v>
      </c>
      <c r="I56" s="53">
        <f t="shared" si="7"/>
        <v>644</v>
      </c>
      <c r="J56" s="44">
        <f t="shared" si="8"/>
        <v>161</v>
      </c>
      <c r="K56" s="5"/>
      <c r="L56" s="6"/>
      <c r="M56" s="7">
        <f t="shared" si="2"/>
        <v>0</v>
      </c>
      <c r="N56" s="5">
        <f t="shared" si="3"/>
        <v>0</v>
      </c>
      <c r="O56" s="8">
        <f t="shared" si="4"/>
        <v>0</v>
      </c>
      <c r="P56" s="4" t="s">
        <v>187</v>
      </c>
      <c r="Q56" s="2">
        <v>5</v>
      </c>
    </row>
    <row r="57" spans="1:17" s="1" customFormat="1" ht="60.5" customHeight="1" x14ac:dyDescent="0.35">
      <c r="A57" s="2">
        <v>56</v>
      </c>
      <c r="B57" s="39" t="s">
        <v>251</v>
      </c>
      <c r="C57" s="2" t="s">
        <v>252</v>
      </c>
      <c r="D57" s="9" t="s">
        <v>24</v>
      </c>
      <c r="E57" s="2">
        <v>6426</v>
      </c>
      <c r="F57" s="2">
        <v>2281</v>
      </c>
      <c r="G57" s="2">
        <v>1981</v>
      </c>
      <c r="H57" s="2">
        <v>217</v>
      </c>
      <c r="I57" s="53">
        <f t="shared" si="7"/>
        <v>10905</v>
      </c>
      <c r="J57" s="44">
        <f t="shared" si="8"/>
        <v>2726.25</v>
      </c>
      <c r="K57" s="5"/>
      <c r="L57" s="6"/>
      <c r="M57" s="7">
        <f t="shared" si="2"/>
        <v>0</v>
      </c>
      <c r="N57" s="5">
        <f t="shared" si="3"/>
        <v>0</v>
      </c>
      <c r="O57" s="8">
        <f t="shared" si="4"/>
        <v>0</v>
      </c>
      <c r="P57" s="4" t="s">
        <v>187</v>
      </c>
      <c r="Q57" s="2">
        <v>15</v>
      </c>
    </row>
    <row r="58" spans="1:17" s="1" customFormat="1" ht="60.5" customHeight="1" x14ac:dyDescent="0.35">
      <c r="A58" s="2">
        <v>57</v>
      </c>
      <c r="B58" s="39" t="s">
        <v>253</v>
      </c>
      <c r="C58" s="2" t="s">
        <v>56</v>
      </c>
      <c r="D58" s="9" t="s">
        <v>24</v>
      </c>
      <c r="E58" s="2">
        <v>4083</v>
      </c>
      <c r="F58" s="2">
        <v>1447</v>
      </c>
      <c r="G58" s="2">
        <v>1500</v>
      </c>
      <c r="H58" s="2">
        <v>1725</v>
      </c>
      <c r="I58" s="53">
        <f t="shared" si="7"/>
        <v>8755</v>
      </c>
      <c r="J58" s="44">
        <f t="shared" si="8"/>
        <v>2188.75</v>
      </c>
      <c r="K58" s="5"/>
      <c r="L58" s="6"/>
      <c r="M58" s="7">
        <f t="shared" si="2"/>
        <v>0</v>
      </c>
      <c r="N58" s="5">
        <f t="shared" si="3"/>
        <v>0</v>
      </c>
      <c r="O58" s="8">
        <f t="shared" si="4"/>
        <v>0</v>
      </c>
      <c r="P58" s="4" t="s">
        <v>187</v>
      </c>
      <c r="Q58" s="2">
        <v>15</v>
      </c>
    </row>
    <row r="59" spans="1:17" s="1" customFormat="1" ht="60.5" customHeight="1" x14ac:dyDescent="0.35">
      <c r="A59" s="2">
        <v>58</v>
      </c>
      <c r="B59" s="39" t="s">
        <v>254</v>
      </c>
      <c r="C59" s="2" t="s">
        <v>252</v>
      </c>
      <c r="D59" s="9" t="s">
        <v>24</v>
      </c>
      <c r="E59" s="2">
        <v>196</v>
      </c>
      <c r="F59" s="2">
        <v>45</v>
      </c>
      <c r="G59" s="2">
        <v>93</v>
      </c>
      <c r="H59" s="2">
        <v>119</v>
      </c>
      <c r="I59" s="53">
        <f t="shared" si="7"/>
        <v>453</v>
      </c>
      <c r="J59" s="44">
        <f t="shared" si="8"/>
        <v>113.25</v>
      </c>
      <c r="K59" s="5"/>
      <c r="L59" s="6"/>
      <c r="M59" s="7">
        <f t="shared" si="2"/>
        <v>0</v>
      </c>
      <c r="N59" s="5">
        <f t="shared" si="3"/>
        <v>0</v>
      </c>
      <c r="O59" s="8">
        <f t="shared" si="4"/>
        <v>0</v>
      </c>
      <c r="P59" s="4" t="s">
        <v>187</v>
      </c>
      <c r="Q59" s="2">
        <v>15</v>
      </c>
    </row>
    <row r="60" spans="1:17" s="1" customFormat="1" ht="60.5" customHeight="1" x14ac:dyDescent="0.35">
      <c r="A60" s="2">
        <v>59</v>
      </c>
      <c r="B60" s="39" t="s">
        <v>255</v>
      </c>
      <c r="C60" s="2" t="s">
        <v>56</v>
      </c>
      <c r="D60" s="2" t="s">
        <v>18</v>
      </c>
      <c r="E60" s="2">
        <v>198</v>
      </c>
      <c r="F60" s="2">
        <v>74</v>
      </c>
      <c r="G60" s="2">
        <v>67</v>
      </c>
      <c r="H60" s="2">
        <v>57</v>
      </c>
      <c r="I60" s="53">
        <f t="shared" si="7"/>
        <v>396</v>
      </c>
      <c r="J60" s="44">
        <f t="shared" si="8"/>
        <v>99</v>
      </c>
      <c r="K60" s="5"/>
      <c r="L60" s="6"/>
      <c r="M60" s="7">
        <f t="shared" si="2"/>
        <v>0</v>
      </c>
      <c r="N60" s="5">
        <f t="shared" si="3"/>
        <v>0</v>
      </c>
      <c r="O60" s="8">
        <f t="shared" si="4"/>
        <v>0</v>
      </c>
      <c r="P60" s="4" t="s">
        <v>187</v>
      </c>
      <c r="Q60" s="2">
        <v>5</v>
      </c>
    </row>
    <row r="61" spans="1:17" s="1" customFormat="1" ht="60.5" customHeight="1" x14ac:dyDescent="0.35">
      <c r="A61" s="2">
        <v>60</v>
      </c>
      <c r="B61" s="39" t="s">
        <v>256</v>
      </c>
      <c r="C61" s="2" t="s">
        <v>56</v>
      </c>
      <c r="D61" s="2" t="s">
        <v>18</v>
      </c>
      <c r="E61" s="2">
        <v>180</v>
      </c>
      <c r="F61" s="2">
        <v>76</v>
      </c>
      <c r="G61" s="2">
        <v>55</v>
      </c>
      <c r="H61" s="2">
        <v>58</v>
      </c>
      <c r="I61" s="53">
        <f t="shared" si="7"/>
        <v>369</v>
      </c>
      <c r="J61" s="44">
        <f t="shared" si="8"/>
        <v>92.25</v>
      </c>
      <c r="K61" s="5"/>
      <c r="L61" s="6"/>
      <c r="M61" s="7">
        <f t="shared" si="2"/>
        <v>0</v>
      </c>
      <c r="N61" s="5">
        <f t="shared" si="3"/>
        <v>0</v>
      </c>
      <c r="O61" s="8">
        <f t="shared" si="4"/>
        <v>0</v>
      </c>
      <c r="P61" s="4" t="s">
        <v>187</v>
      </c>
      <c r="Q61" s="2">
        <v>5</v>
      </c>
    </row>
    <row r="62" spans="1:17" s="1" customFormat="1" ht="60.5" customHeight="1" x14ac:dyDescent="0.35">
      <c r="A62" s="2">
        <v>61</v>
      </c>
      <c r="B62" s="39" t="s">
        <v>257</v>
      </c>
      <c r="C62" s="2" t="s">
        <v>56</v>
      </c>
      <c r="D62" s="2" t="s">
        <v>18</v>
      </c>
      <c r="E62" s="2">
        <v>286</v>
      </c>
      <c r="F62" s="2">
        <v>112</v>
      </c>
      <c r="G62" s="2">
        <v>108</v>
      </c>
      <c r="H62" s="2">
        <v>68</v>
      </c>
      <c r="I62" s="53">
        <f t="shared" si="7"/>
        <v>574</v>
      </c>
      <c r="J62" s="44">
        <f t="shared" si="8"/>
        <v>143.5</v>
      </c>
      <c r="K62" s="5"/>
      <c r="L62" s="6"/>
      <c r="M62" s="7">
        <f t="shared" si="2"/>
        <v>0</v>
      </c>
      <c r="N62" s="5">
        <f t="shared" si="3"/>
        <v>0</v>
      </c>
      <c r="O62" s="8">
        <f t="shared" si="4"/>
        <v>0</v>
      </c>
      <c r="P62" s="4" t="s">
        <v>187</v>
      </c>
      <c r="Q62" s="2">
        <v>5</v>
      </c>
    </row>
    <row r="63" spans="1:17" s="1" customFormat="1" ht="60.5" customHeight="1" x14ac:dyDescent="0.35">
      <c r="A63" s="2">
        <v>62</v>
      </c>
      <c r="B63" s="39" t="s">
        <v>258</v>
      </c>
      <c r="C63" s="2" t="s">
        <v>56</v>
      </c>
      <c r="D63" s="2" t="s">
        <v>18</v>
      </c>
      <c r="E63" s="2">
        <v>1233</v>
      </c>
      <c r="F63" s="2">
        <v>818</v>
      </c>
      <c r="G63" s="2">
        <v>1093</v>
      </c>
      <c r="H63" s="2">
        <v>785</v>
      </c>
      <c r="I63" s="53">
        <f t="shared" si="7"/>
        <v>3929</v>
      </c>
      <c r="J63" s="44">
        <f t="shared" si="8"/>
        <v>982.25</v>
      </c>
      <c r="K63" s="5"/>
      <c r="L63" s="6"/>
      <c r="M63" s="7">
        <f t="shared" si="2"/>
        <v>0</v>
      </c>
      <c r="N63" s="5">
        <f t="shared" si="3"/>
        <v>0</v>
      </c>
      <c r="O63" s="8">
        <f t="shared" si="4"/>
        <v>0</v>
      </c>
      <c r="P63" s="4" t="s">
        <v>187</v>
      </c>
      <c r="Q63" s="2">
        <v>10</v>
      </c>
    </row>
    <row r="64" spans="1:17" s="1" customFormat="1" ht="60.5" customHeight="1" x14ac:dyDescent="0.35">
      <c r="A64" s="2">
        <v>63</v>
      </c>
      <c r="B64" s="39" t="s">
        <v>259</v>
      </c>
      <c r="C64" s="2" t="s">
        <v>260</v>
      </c>
      <c r="D64" s="2" t="s">
        <v>18</v>
      </c>
      <c r="E64" s="2">
        <v>107</v>
      </c>
      <c r="F64" s="2">
        <v>35</v>
      </c>
      <c r="G64" s="2">
        <v>64</v>
      </c>
      <c r="H64" s="2">
        <v>108</v>
      </c>
      <c r="I64" s="53">
        <f t="shared" si="7"/>
        <v>314</v>
      </c>
      <c r="J64" s="44">
        <f t="shared" si="8"/>
        <v>78.5</v>
      </c>
      <c r="K64" s="5"/>
      <c r="L64" s="6"/>
      <c r="M64" s="7">
        <f t="shared" si="2"/>
        <v>0</v>
      </c>
      <c r="N64" s="5">
        <f t="shared" si="3"/>
        <v>0</v>
      </c>
      <c r="O64" s="8">
        <f t="shared" si="4"/>
        <v>0</v>
      </c>
      <c r="P64" s="4" t="s">
        <v>187</v>
      </c>
      <c r="Q64" s="2">
        <v>1</v>
      </c>
    </row>
    <row r="65" spans="1:17" s="1" customFormat="1" ht="60.5" customHeight="1" x14ac:dyDescent="0.35">
      <c r="A65" s="2">
        <v>64</v>
      </c>
      <c r="B65" s="39" t="s">
        <v>261</v>
      </c>
      <c r="C65" s="2" t="s">
        <v>56</v>
      </c>
      <c r="D65" s="2" t="s">
        <v>18</v>
      </c>
      <c r="E65" s="2">
        <v>73</v>
      </c>
      <c r="F65" s="2">
        <v>28</v>
      </c>
      <c r="G65" s="2">
        <v>38</v>
      </c>
      <c r="H65" s="2">
        <v>27</v>
      </c>
      <c r="I65" s="53">
        <f t="shared" si="7"/>
        <v>166</v>
      </c>
      <c r="J65" s="44">
        <f t="shared" si="8"/>
        <v>41.5</v>
      </c>
      <c r="K65" s="5"/>
      <c r="L65" s="6"/>
      <c r="M65" s="7">
        <f t="shared" si="2"/>
        <v>0</v>
      </c>
      <c r="N65" s="5">
        <f t="shared" si="3"/>
        <v>0</v>
      </c>
      <c r="O65" s="8">
        <f t="shared" si="4"/>
        <v>0</v>
      </c>
      <c r="P65" s="4" t="s">
        <v>187</v>
      </c>
      <c r="Q65" s="2">
        <v>5</v>
      </c>
    </row>
    <row r="66" spans="1:17" s="1" customFormat="1" ht="60.5" customHeight="1" x14ac:dyDescent="0.35">
      <c r="A66" s="2">
        <v>65</v>
      </c>
      <c r="B66" s="39" t="s">
        <v>262</v>
      </c>
      <c r="C66" s="2" t="s">
        <v>56</v>
      </c>
      <c r="D66" s="2" t="s">
        <v>18</v>
      </c>
      <c r="E66" s="2">
        <v>12</v>
      </c>
      <c r="F66" s="2">
        <v>6</v>
      </c>
      <c r="G66" s="2">
        <v>1</v>
      </c>
      <c r="H66" s="2">
        <v>2</v>
      </c>
      <c r="I66" s="53">
        <f t="shared" ref="I66:I87" si="9">+E66+F66+G66+H66</f>
        <v>21</v>
      </c>
      <c r="J66" s="44">
        <f t="shared" si="8"/>
        <v>5.25</v>
      </c>
      <c r="K66" s="5"/>
      <c r="L66" s="6"/>
      <c r="M66" s="7">
        <f t="shared" si="2"/>
        <v>0</v>
      </c>
      <c r="N66" s="5">
        <f t="shared" si="3"/>
        <v>0</v>
      </c>
      <c r="O66" s="8">
        <f t="shared" si="4"/>
        <v>0</v>
      </c>
      <c r="P66" s="4" t="s">
        <v>187</v>
      </c>
      <c r="Q66" s="2">
        <v>5</v>
      </c>
    </row>
    <row r="67" spans="1:17" s="1" customFormat="1" ht="60.5" customHeight="1" x14ac:dyDescent="0.35">
      <c r="A67" s="2">
        <v>66</v>
      </c>
      <c r="B67" s="39" t="s">
        <v>263</v>
      </c>
      <c r="C67" s="2" t="s">
        <v>56</v>
      </c>
      <c r="D67" s="2" t="s">
        <v>18</v>
      </c>
      <c r="E67" s="2">
        <v>2</v>
      </c>
      <c r="F67" s="2">
        <v>2</v>
      </c>
      <c r="G67" s="2">
        <v>0</v>
      </c>
      <c r="H67" s="2">
        <v>3</v>
      </c>
      <c r="I67" s="53">
        <f t="shared" si="9"/>
        <v>7</v>
      </c>
      <c r="J67" s="44">
        <f>+AVERAGE(E67,F67,H67)</f>
        <v>2.3333333333333335</v>
      </c>
      <c r="K67" s="5"/>
      <c r="L67" s="6"/>
      <c r="M67" s="7">
        <f t="shared" ref="M67:M87" si="10">+K67</f>
        <v>0</v>
      </c>
      <c r="N67" s="5">
        <f t="shared" ref="N67:N87" si="11">+M67*L67</f>
        <v>0</v>
      </c>
      <c r="O67" s="8">
        <f t="shared" ref="O67:O87" si="12">+M67+N67</f>
        <v>0</v>
      </c>
      <c r="P67" s="4" t="s">
        <v>187</v>
      </c>
      <c r="Q67" s="2">
        <v>1</v>
      </c>
    </row>
    <row r="68" spans="1:17" s="1" customFormat="1" ht="60.5" customHeight="1" x14ac:dyDescent="0.35">
      <c r="A68" s="2">
        <v>67</v>
      </c>
      <c r="B68" s="39" t="s">
        <v>264</v>
      </c>
      <c r="C68" s="2" t="s">
        <v>56</v>
      </c>
      <c r="D68" s="2" t="s">
        <v>18</v>
      </c>
      <c r="E68" s="2">
        <v>36</v>
      </c>
      <c r="F68" s="2">
        <v>9</v>
      </c>
      <c r="G68" s="2">
        <v>13</v>
      </c>
      <c r="H68" s="2">
        <v>6</v>
      </c>
      <c r="I68" s="53">
        <f t="shared" si="9"/>
        <v>64</v>
      </c>
      <c r="J68" s="44">
        <f>+AVERAGE(E68:H68)</f>
        <v>16</v>
      </c>
      <c r="K68" s="5"/>
      <c r="L68" s="6"/>
      <c r="M68" s="7">
        <f t="shared" si="10"/>
        <v>0</v>
      </c>
      <c r="N68" s="5">
        <f t="shared" si="11"/>
        <v>0</v>
      </c>
      <c r="O68" s="8">
        <f t="shared" si="12"/>
        <v>0</v>
      </c>
      <c r="P68" s="4" t="s">
        <v>187</v>
      </c>
      <c r="Q68" s="2">
        <v>5</v>
      </c>
    </row>
    <row r="69" spans="1:17" s="1" customFormat="1" ht="60.5" customHeight="1" x14ac:dyDescent="0.35">
      <c r="A69" s="2">
        <v>68</v>
      </c>
      <c r="B69" s="39" t="s">
        <v>265</v>
      </c>
      <c r="C69" s="2" t="s">
        <v>56</v>
      </c>
      <c r="D69" s="2" t="s">
        <v>18</v>
      </c>
      <c r="E69" s="2">
        <v>90</v>
      </c>
      <c r="F69" s="2">
        <v>18</v>
      </c>
      <c r="G69" s="2">
        <v>13</v>
      </c>
      <c r="H69" s="2">
        <v>28</v>
      </c>
      <c r="I69" s="53">
        <f t="shared" si="9"/>
        <v>149</v>
      </c>
      <c r="J69" s="44">
        <f>+AVERAGE(E69:H69)</f>
        <v>37.25</v>
      </c>
      <c r="K69" s="5"/>
      <c r="L69" s="6"/>
      <c r="M69" s="7">
        <f t="shared" si="10"/>
        <v>0</v>
      </c>
      <c r="N69" s="5">
        <f t="shared" si="11"/>
        <v>0</v>
      </c>
      <c r="O69" s="8">
        <f t="shared" si="12"/>
        <v>0</v>
      </c>
      <c r="P69" s="4" t="s">
        <v>187</v>
      </c>
      <c r="Q69" s="2">
        <v>10</v>
      </c>
    </row>
    <row r="70" spans="1:17" s="1" customFormat="1" ht="60.5" customHeight="1" x14ac:dyDescent="0.35">
      <c r="A70" s="2">
        <v>69</v>
      </c>
      <c r="B70" s="39" t="s">
        <v>266</v>
      </c>
      <c r="C70" s="2" t="s">
        <v>56</v>
      </c>
      <c r="D70" s="2" t="s">
        <v>18</v>
      </c>
      <c r="E70" s="2">
        <v>10</v>
      </c>
      <c r="F70" s="2">
        <v>1</v>
      </c>
      <c r="G70" s="2">
        <v>4</v>
      </c>
      <c r="H70" s="2">
        <v>0</v>
      </c>
      <c r="I70" s="53">
        <f t="shared" si="9"/>
        <v>15</v>
      </c>
      <c r="J70" s="44">
        <f>+AVERAGE(E70:G70)</f>
        <v>5</v>
      </c>
      <c r="K70" s="5"/>
      <c r="L70" s="6"/>
      <c r="M70" s="7">
        <f t="shared" si="10"/>
        <v>0</v>
      </c>
      <c r="N70" s="5">
        <f t="shared" si="11"/>
        <v>0</v>
      </c>
      <c r="O70" s="8">
        <f t="shared" si="12"/>
        <v>0</v>
      </c>
      <c r="P70" s="4" t="s">
        <v>187</v>
      </c>
      <c r="Q70" s="2">
        <v>5</v>
      </c>
    </row>
    <row r="71" spans="1:17" s="1" customFormat="1" ht="60.5" customHeight="1" x14ac:dyDescent="0.35">
      <c r="A71" s="2">
        <v>70</v>
      </c>
      <c r="B71" s="39" t="s">
        <v>267</v>
      </c>
      <c r="C71" s="2" t="s">
        <v>56</v>
      </c>
      <c r="D71" s="2" t="s">
        <v>18</v>
      </c>
      <c r="E71" s="2">
        <v>232</v>
      </c>
      <c r="F71" s="2">
        <v>36</v>
      </c>
      <c r="G71" s="2">
        <v>31</v>
      </c>
      <c r="H71" s="2">
        <v>106</v>
      </c>
      <c r="I71" s="53">
        <f t="shared" si="9"/>
        <v>405</v>
      </c>
      <c r="J71" s="44">
        <f>+AVERAGE(E71:H71)</f>
        <v>101.25</v>
      </c>
      <c r="K71" s="5"/>
      <c r="L71" s="6"/>
      <c r="M71" s="7">
        <f t="shared" si="10"/>
        <v>0</v>
      </c>
      <c r="N71" s="5">
        <f t="shared" si="11"/>
        <v>0</v>
      </c>
      <c r="O71" s="8">
        <f t="shared" si="12"/>
        <v>0</v>
      </c>
      <c r="P71" s="4" t="s">
        <v>187</v>
      </c>
      <c r="Q71" s="2">
        <v>1</v>
      </c>
    </row>
    <row r="72" spans="1:17" s="1" customFormat="1" ht="60.5" customHeight="1" x14ac:dyDescent="0.35">
      <c r="A72" s="2">
        <v>71</v>
      </c>
      <c r="B72" s="39" t="s">
        <v>268</v>
      </c>
      <c r="C72" s="2" t="s">
        <v>56</v>
      </c>
      <c r="D72" s="2" t="s">
        <v>18</v>
      </c>
      <c r="E72" s="2">
        <v>1429</v>
      </c>
      <c r="F72" s="2">
        <v>517</v>
      </c>
      <c r="G72" s="2">
        <v>675</v>
      </c>
      <c r="H72" s="2">
        <v>1625</v>
      </c>
      <c r="I72" s="53">
        <f t="shared" si="9"/>
        <v>4246</v>
      </c>
      <c r="J72" s="44">
        <f>+AVERAGE(E72:H72)</f>
        <v>1061.5</v>
      </c>
      <c r="K72" s="5"/>
      <c r="L72" s="6"/>
      <c r="M72" s="7">
        <f t="shared" si="10"/>
        <v>0</v>
      </c>
      <c r="N72" s="5">
        <f t="shared" si="11"/>
        <v>0</v>
      </c>
      <c r="O72" s="8">
        <f t="shared" si="12"/>
        <v>0</v>
      </c>
      <c r="P72" s="4" t="s">
        <v>187</v>
      </c>
      <c r="Q72" s="2">
        <v>10</v>
      </c>
    </row>
    <row r="73" spans="1:17" s="1" customFormat="1" ht="60.5" customHeight="1" x14ac:dyDescent="0.35">
      <c r="A73" s="2">
        <v>72</v>
      </c>
      <c r="B73" s="39" t="s">
        <v>269</v>
      </c>
      <c r="C73" s="2" t="s">
        <v>56</v>
      </c>
      <c r="D73" s="2" t="s">
        <v>18</v>
      </c>
      <c r="E73" s="2">
        <v>14</v>
      </c>
      <c r="F73" s="2">
        <v>5</v>
      </c>
      <c r="G73" s="2">
        <v>9</v>
      </c>
      <c r="H73" s="2">
        <v>5</v>
      </c>
      <c r="I73" s="53">
        <f t="shared" si="9"/>
        <v>33</v>
      </c>
      <c r="J73" s="44">
        <f>+AVERAGE(E73:H73)</f>
        <v>8.25</v>
      </c>
      <c r="K73" s="5"/>
      <c r="L73" s="6"/>
      <c r="M73" s="7">
        <f t="shared" si="10"/>
        <v>0</v>
      </c>
      <c r="N73" s="5">
        <f t="shared" si="11"/>
        <v>0</v>
      </c>
      <c r="O73" s="8">
        <f t="shared" si="12"/>
        <v>0</v>
      </c>
      <c r="P73" s="4" t="s">
        <v>187</v>
      </c>
      <c r="Q73" s="2">
        <v>1</v>
      </c>
    </row>
    <row r="74" spans="1:17" s="1" customFormat="1" ht="60.5" customHeight="1" x14ac:dyDescent="0.35">
      <c r="A74" s="2">
        <v>73</v>
      </c>
      <c r="B74" s="39" t="s">
        <v>270</v>
      </c>
      <c r="C74" s="2" t="s">
        <v>271</v>
      </c>
      <c r="D74" s="2" t="s">
        <v>18</v>
      </c>
      <c r="E74" s="2">
        <v>16</v>
      </c>
      <c r="F74" s="2">
        <v>9</v>
      </c>
      <c r="G74" s="2">
        <v>7</v>
      </c>
      <c r="H74" s="2">
        <v>12</v>
      </c>
      <c r="I74" s="53">
        <f t="shared" si="9"/>
        <v>44</v>
      </c>
      <c r="J74" s="44">
        <f>+AVERAGE(E74:H74)</f>
        <v>11</v>
      </c>
      <c r="K74" s="5"/>
      <c r="L74" s="6"/>
      <c r="M74" s="7">
        <f t="shared" si="10"/>
        <v>0</v>
      </c>
      <c r="N74" s="5">
        <f t="shared" si="11"/>
        <v>0</v>
      </c>
      <c r="O74" s="8">
        <f t="shared" si="12"/>
        <v>0</v>
      </c>
      <c r="P74" s="4" t="s">
        <v>187</v>
      </c>
      <c r="Q74" s="2">
        <v>1</v>
      </c>
    </row>
    <row r="75" spans="1:17" s="1" customFormat="1" ht="60.5" customHeight="1" x14ac:dyDescent="0.35">
      <c r="A75" s="2">
        <v>74</v>
      </c>
      <c r="B75" s="39" t="s">
        <v>272</v>
      </c>
      <c r="C75" s="2" t="s">
        <v>56</v>
      </c>
      <c r="D75" s="2" t="s">
        <v>18</v>
      </c>
      <c r="E75" s="2">
        <v>504</v>
      </c>
      <c r="F75" s="2">
        <v>81</v>
      </c>
      <c r="G75" s="2">
        <v>30</v>
      </c>
      <c r="H75" s="2">
        <v>48</v>
      </c>
      <c r="I75" s="53">
        <f t="shared" si="9"/>
        <v>663</v>
      </c>
      <c r="J75" s="44">
        <f>+AVERAGE(E75:H75)</f>
        <v>165.75</v>
      </c>
      <c r="K75" s="5"/>
      <c r="L75" s="6"/>
      <c r="M75" s="7">
        <f t="shared" si="10"/>
        <v>0</v>
      </c>
      <c r="N75" s="5">
        <f t="shared" si="11"/>
        <v>0</v>
      </c>
      <c r="O75" s="8">
        <f t="shared" si="12"/>
        <v>0</v>
      </c>
      <c r="P75" s="4" t="s">
        <v>187</v>
      </c>
      <c r="Q75" s="2">
        <v>5</v>
      </c>
    </row>
    <row r="76" spans="1:17" s="1" customFormat="1" ht="60.5" customHeight="1" x14ac:dyDescent="0.35">
      <c r="A76" s="2">
        <v>75</v>
      </c>
      <c r="B76" s="39" t="s">
        <v>273</v>
      </c>
      <c r="C76" s="2" t="s">
        <v>56</v>
      </c>
      <c r="D76" s="2" t="s">
        <v>18</v>
      </c>
      <c r="E76" s="2">
        <v>67</v>
      </c>
      <c r="F76" s="2">
        <v>5</v>
      </c>
      <c r="G76" s="2">
        <v>0</v>
      </c>
      <c r="H76" s="2">
        <v>36</v>
      </c>
      <c r="I76" s="53">
        <f t="shared" si="9"/>
        <v>108</v>
      </c>
      <c r="J76" s="44">
        <f>+AVERAGE(E76,F76,H76)</f>
        <v>36</v>
      </c>
      <c r="K76" s="5"/>
      <c r="L76" s="6"/>
      <c r="M76" s="7">
        <f t="shared" si="10"/>
        <v>0</v>
      </c>
      <c r="N76" s="5">
        <f t="shared" si="11"/>
        <v>0</v>
      </c>
      <c r="O76" s="8">
        <f t="shared" si="12"/>
        <v>0</v>
      </c>
      <c r="P76" s="4" t="s">
        <v>187</v>
      </c>
      <c r="Q76" s="2">
        <v>5</v>
      </c>
    </row>
    <row r="77" spans="1:17" s="1" customFormat="1" ht="60.5" customHeight="1" x14ac:dyDescent="0.35">
      <c r="A77" s="2">
        <v>76</v>
      </c>
      <c r="B77" s="39" t="s">
        <v>274</v>
      </c>
      <c r="C77" s="2" t="s">
        <v>56</v>
      </c>
      <c r="D77" s="2" t="s">
        <v>18</v>
      </c>
      <c r="E77" s="2">
        <v>10</v>
      </c>
      <c r="F77" s="2">
        <v>5</v>
      </c>
      <c r="G77" s="2">
        <v>3</v>
      </c>
      <c r="H77" s="2">
        <v>2</v>
      </c>
      <c r="I77" s="53">
        <f t="shared" si="9"/>
        <v>20</v>
      </c>
      <c r="J77" s="44">
        <f>+AVERAGE(E77:H77)</f>
        <v>5</v>
      </c>
      <c r="K77" s="5"/>
      <c r="L77" s="6"/>
      <c r="M77" s="7">
        <f t="shared" si="10"/>
        <v>0</v>
      </c>
      <c r="N77" s="5">
        <f t="shared" si="11"/>
        <v>0</v>
      </c>
      <c r="O77" s="8">
        <f t="shared" si="12"/>
        <v>0</v>
      </c>
      <c r="P77" s="4" t="s">
        <v>187</v>
      </c>
      <c r="Q77" s="2">
        <v>1</v>
      </c>
    </row>
    <row r="78" spans="1:17" s="1" customFormat="1" ht="60.5" customHeight="1" x14ac:dyDescent="0.35">
      <c r="A78" s="2">
        <v>77</v>
      </c>
      <c r="B78" s="39" t="s">
        <v>275</v>
      </c>
      <c r="C78" s="2" t="s">
        <v>56</v>
      </c>
      <c r="D78" s="2" t="s">
        <v>18</v>
      </c>
      <c r="E78" s="2">
        <v>2</v>
      </c>
      <c r="F78" s="2">
        <v>3</v>
      </c>
      <c r="G78" s="2">
        <v>1</v>
      </c>
      <c r="H78" s="2">
        <v>0</v>
      </c>
      <c r="I78" s="53">
        <f t="shared" si="9"/>
        <v>6</v>
      </c>
      <c r="J78" s="44">
        <f>+AVERAGE(E78:G78)</f>
        <v>2</v>
      </c>
      <c r="K78" s="5"/>
      <c r="L78" s="6"/>
      <c r="M78" s="7">
        <f t="shared" si="10"/>
        <v>0</v>
      </c>
      <c r="N78" s="5">
        <f t="shared" si="11"/>
        <v>0</v>
      </c>
      <c r="O78" s="8">
        <f t="shared" si="12"/>
        <v>0</v>
      </c>
      <c r="P78" s="4" t="s">
        <v>187</v>
      </c>
      <c r="Q78" s="2">
        <v>1</v>
      </c>
    </row>
    <row r="79" spans="1:17" s="1" customFormat="1" ht="60.5" customHeight="1" x14ac:dyDescent="0.35">
      <c r="A79" s="2">
        <v>78</v>
      </c>
      <c r="B79" s="39" t="s">
        <v>276</v>
      </c>
      <c r="C79" s="2" t="s">
        <v>277</v>
      </c>
      <c r="D79" s="2" t="s">
        <v>18</v>
      </c>
      <c r="E79" s="2">
        <v>369</v>
      </c>
      <c r="F79" s="2">
        <v>147</v>
      </c>
      <c r="G79" s="2">
        <v>40</v>
      </c>
      <c r="H79" s="2">
        <v>64</v>
      </c>
      <c r="I79" s="53">
        <f t="shared" si="9"/>
        <v>620</v>
      </c>
      <c r="J79" s="44">
        <f>+AVERAGE(E79:H79)</f>
        <v>155</v>
      </c>
      <c r="K79" s="5"/>
      <c r="L79" s="6"/>
      <c r="M79" s="7">
        <f t="shared" si="10"/>
        <v>0</v>
      </c>
      <c r="N79" s="5">
        <f t="shared" si="11"/>
        <v>0</v>
      </c>
      <c r="O79" s="8">
        <f t="shared" si="12"/>
        <v>0</v>
      </c>
      <c r="P79" s="4" t="s">
        <v>187</v>
      </c>
      <c r="Q79" s="2">
        <v>1</v>
      </c>
    </row>
    <row r="80" spans="1:17" s="1" customFormat="1" ht="60.5" customHeight="1" x14ac:dyDescent="0.35">
      <c r="A80" s="2">
        <v>79</v>
      </c>
      <c r="B80" s="39" t="s">
        <v>278</v>
      </c>
      <c r="C80" s="2" t="s">
        <v>56</v>
      </c>
      <c r="D80" s="2" t="s">
        <v>18</v>
      </c>
      <c r="E80" s="2">
        <v>1</v>
      </c>
      <c r="F80" s="2">
        <v>0</v>
      </c>
      <c r="G80" s="2">
        <v>0</v>
      </c>
      <c r="H80" s="2">
        <v>2</v>
      </c>
      <c r="I80" s="53">
        <f t="shared" si="9"/>
        <v>3</v>
      </c>
      <c r="J80" s="44">
        <f>+AVERAGE(E80,H80)</f>
        <v>1.5</v>
      </c>
      <c r="K80" s="5"/>
      <c r="L80" s="6"/>
      <c r="M80" s="7">
        <f t="shared" si="10"/>
        <v>0</v>
      </c>
      <c r="N80" s="5">
        <f t="shared" si="11"/>
        <v>0</v>
      </c>
      <c r="O80" s="8">
        <f t="shared" si="12"/>
        <v>0</v>
      </c>
      <c r="P80" s="4" t="s">
        <v>187</v>
      </c>
      <c r="Q80" s="2">
        <v>5</v>
      </c>
    </row>
    <row r="81" spans="1:17" s="1" customFormat="1" ht="60.5" customHeight="1" x14ac:dyDescent="0.35">
      <c r="A81" s="2">
        <v>80</v>
      </c>
      <c r="B81" s="39" t="s">
        <v>279</v>
      </c>
      <c r="C81" s="2" t="s">
        <v>56</v>
      </c>
      <c r="D81" s="9" t="s">
        <v>24</v>
      </c>
      <c r="E81" s="2">
        <v>2</v>
      </c>
      <c r="F81" s="2">
        <v>0</v>
      </c>
      <c r="G81" s="2">
        <v>1</v>
      </c>
      <c r="H81" s="2">
        <v>2</v>
      </c>
      <c r="I81" s="53">
        <f t="shared" si="9"/>
        <v>5</v>
      </c>
      <c r="J81" s="44">
        <f>+AVERAGE(E81,G81,H81)</f>
        <v>1.6666666666666667</v>
      </c>
      <c r="K81" s="5"/>
      <c r="L81" s="6"/>
      <c r="M81" s="7">
        <f t="shared" si="10"/>
        <v>0</v>
      </c>
      <c r="N81" s="5">
        <f t="shared" si="11"/>
        <v>0</v>
      </c>
      <c r="O81" s="8">
        <f t="shared" si="12"/>
        <v>0</v>
      </c>
      <c r="P81" s="4" t="s">
        <v>187</v>
      </c>
      <c r="Q81" s="2">
        <v>5</v>
      </c>
    </row>
    <row r="82" spans="1:17" s="1" customFormat="1" ht="60.5" customHeight="1" x14ac:dyDescent="0.35">
      <c r="A82" s="2">
        <v>81</v>
      </c>
      <c r="B82" s="39" t="s">
        <v>280</v>
      </c>
      <c r="C82" s="2" t="s">
        <v>56</v>
      </c>
      <c r="D82" s="2" t="s">
        <v>18</v>
      </c>
      <c r="E82" s="2">
        <v>13</v>
      </c>
      <c r="F82" s="2">
        <v>0</v>
      </c>
      <c r="G82" s="2">
        <v>0</v>
      </c>
      <c r="H82" s="2">
        <v>2</v>
      </c>
      <c r="I82" s="53">
        <f t="shared" si="9"/>
        <v>15</v>
      </c>
      <c r="J82" s="44">
        <f>+AVERAGE(E82,H82)</f>
        <v>7.5</v>
      </c>
      <c r="K82" s="5"/>
      <c r="L82" s="6"/>
      <c r="M82" s="7">
        <f t="shared" si="10"/>
        <v>0</v>
      </c>
      <c r="N82" s="5">
        <f t="shared" si="11"/>
        <v>0</v>
      </c>
      <c r="O82" s="8">
        <f t="shared" si="12"/>
        <v>0</v>
      </c>
      <c r="P82" s="4" t="s">
        <v>187</v>
      </c>
      <c r="Q82" s="2">
        <v>5</v>
      </c>
    </row>
    <row r="83" spans="1:17" s="1" customFormat="1" ht="60.5" customHeight="1" x14ac:dyDescent="0.35">
      <c r="A83" s="2">
        <v>82</v>
      </c>
      <c r="B83" s="39" t="s">
        <v>281</v>
      </c>
      <c r="C83" s="2" t="s">
        <v>56</v>
      </c>
      <c r="D83" s="2" t="s">
        <v>18</v>
      </c>
      <c r="E83" s="2">
        <v>20</v>
      </c>
      <c r="F83" s="2">
        <v>7</v>
      </c>
      <c r="G83" s="2">
        <v>11</v>
      </c>
      <c r="H83" s="2">
        <v>8</v>
      </c>
      <c r="I83" s="53">
        <f t="shared" si="9"/>
        <v>46</v>
      </c>
      <c r="J83" s="44">
        <f>+AVERAGE(E83:H83)</f>
        <v>11.5</v>
      </c>
      <c r="K83" s="5"/>
      <c r="L83" s="6"/>
      <c r="M83" s="7">
        <f t="shared" si="10"/>
        <v>0</v>
      </c>
      <c r="N83" s="5">
        <f t="shared" si="11"/>
        <v>0</v>
      </c>
      <c r="O83" s="8">
        <f t="shared" si="12"/>
        <v>0</v>
      </c>
      <c r="P83" s="4" t="s">
        <v>187</v>
      </c>
      <c r="Q83" s="2">
        <v>5</v>
      </c>
    </row>
    <row r="84" spans="1:17" s="1" customFormat="1" ht="60.5" customHeight="1" x14ac:dyDescent="0.35">
      <c r="A84" s="2">
        <v>83</v>
      </c>
      <c r="B84" s="39" t="s">
        <v>282</v>
      </c>
      <c r="C84" s="2" t="s">
        <v>56</v>
      </c>
      <c r="D84" s="2" t="s">
        <v>18</v>
      </c>
      <c r="E84" s="2">
        <v>349</v>
      </c>
      <c r="F84" s="2">
        <v>98</v>
      </c>
      <c r="G84" s="2">
        <v>149</v>
      </c>
      <c r="H84" s="2">
        <v>243</v>
      </c>
      <c r="I84" s="53">
        <f t="shared" si="9"/>
        <v>839</v>
      </c>
      <c r="J84" s="44">
        <f>+AVERAGE(E84:H84)</f>
        <v>209.75</v>
      </c>
      <c r="K84" s="5"/>
      <c r="L84" s="6"/>
      <c r="M84" s="7">
        <f t="shared" si="10"/>
        <v>0</v>
      </c>
      <c r="N84" s="5">
        <f t="shared" si="11"/>
        <v>0</v>
      </c>
      <c r="O84" s="8">
        <f t="shared" si="12"/>
        <v>0</v>
      </c>
      <c r="P84" s="4" t="s">
        <v>187</v>
      </c>
      <c r="Q84" s="2">
        <v>5</v>
      </c>
    </row>
    <row r="85" spans="1:17" s="1" customFormat="1" ht="60.5" customHeight="1" x14ac:dyDescent="0.35">
      <c r="A85" s="2">
        <v>84</v>
      </c>
      <c r="B85" s="39" t="s">
        <v>283</v>
      </c>
      <c r="C85" s="2" t="s">
        <v>56</v>
      </c>
      <c r="D85" s="2" t="s">
        <v>18</v>
      </c>
      <c r="E85" s="2">
        <v>113</v>
      </c>
      <c r="F85" s="2">
        <v>6</v>
      </c>
      <c r="G85" s="2">
        <v>30</v>
      </c>
      <c r="H85" s="2">
        <v>33</v>
      </c>
      <c r="I85" s="53">
        <f t="shared" si="9"/>
        <v>182</v>
      </c>
      <c r="J85" s="44">
        <f>+AVERAGE(E85:H85)</f>
        <v>45.5</v>
      </c>
      <c r="K85" s="5"/>
      <c r="L85" s="6"/>
      <c r="M85" s="7">
        <f t="shared" si="10"/>
        <v>0</v>
      </c>
      <c r="N85" s="5">
        <f t="shared" si="11"/>
        <v>0</v>
      </c>
      <c r="O85" s="8">
        <f t="shared" si="12"/>
        <v>0</v>
      </c>
      <c r="P85" s="4" t="s">
        <v>187</v>
      </c>
      <c r="Q85" s="2">
        <v>1</v>
      </c>
    </row>
    <row r="86" spans="1:17" s="1" customFormat="1" ht="60.5" customHeight="1" x14ac:dyDescent="0.35">
      <c r="A86" s="2">
        <v>85</v>
      </c>
      <c r="B86" s="41" t="s">
        <v>284</v>
      </c>
      <c r="C86" s="34" t="s">
        <v>285</v>
      </c>
      <c r="D86" s="2" t="s">
        <v>18</v>
      </c>
      <c r="E86" s="2">
        <v>0</v>
      </c>
      <c r="F86" s="2">
        <v>0</v>
      </c>
      <c r="G86" s="2">
        <v>1800</v>
      </c>
      <c r="H86" s="2">
        <v>0</v>
      </c>
      <c r="I86" s="53">
        <f t="shared" si="9"/>
        <v>1800</v>
      </c>
      <c r="J86" s="44">
        <f>+AVERAGE(G86)</f>
        <v>1800</v>
      </c>
      <c r="K86" s="5"/>
      <c r="L86" s="6"/>
      <c r="M86" s="7">
        <f t="shared" si="10"/>
        <v>0</v>
      </c>
      <c r="N86" s="5">
        <f t="shared" si="11"/>
        <v>0</v>
      </c>
      <c r="O86" s="8">
        <f t="shared" si="12"/>
        <v>0</v>
      </c>
      <c r="P86" s="4" t="s">
        <v>187</v>
      </c>
      <c r="Q86" s="2">
        <v>10</v>
      </c>
    </row>
    <row r="87" spans="1:17" s="1" customFormat="1" ht="60.5" customHeight="1" x14ac:dyDescent="0.35">
      <c r="A87" s="2">
        <v>86</v>
      </c>
      <c r="B87" s="41" t="s">
        <v>286</v>
      </c>
      <c r="C87" s="34" t="s">
        <v>287</v>
      </c>
      <c r="D87" s="2" t="s">
        <v>18</v>
      </c>
      <c r="E87" s="2">
        <v>0</v>
      </c>
      <c r="F87" s="2">
        <v>0</v>
      </c>
      <c r="G87" s="2">
        <v>0</v>
      </c>
      <c r="H87" s="2">
        <v>0</v>
      </c>
      <c r="I87" s="53">
        <f t="shared" si="9"/>
        <v>0</v>
      </c>
      <c r="J87" s="44">
        <f>+AVERAGE(E87:H87)</f>
        <v>0</v>
      </c>
      <c r="K87" s="5"/>
      <c r="L87" s="6"/>
      <c r="M87" s="7">
        <f t="shared" si="10"/>
        <v>0</v>
      </c>
      <c r="N87" s="5">
        <f t="shared" si="11"/>
        <v>0</v>
      </c>
      <c r="O87" s="8">
        <f t="shared" si="12"/>
        <v>0</v>
      </c>
      <c r="P87" s="4" t="s">
        <v>187</v>
      </c>
      <c r="Q87" s="2">
        <v>1</v>
      </c>
    </row>
    <row r="88" spans="1:17" ht="24" customHeight="1" x14ac:dyDescent="0.2">
      <c r="M88" s="49">
        <f>+SUM(M2:M87)</f>
        <v>0</v>
      </c>
      <c r="N88" s="49">
        <f t="shared" ref="N88:O88" si="13">+SUM(N2:N87)</f>
        <v>0</v>
      </c>
      <c r="O88" s="49">
        <f t="shared" si="13"/>
        <v>0</v>
      </c>
      <c r="Q88" s="69">
        <f>SUM(Q2:Q87)</f>
        <v>407</v>
      </c>
    </row>
    <row r="89" spans="1:17" x14ac:dyDescent="0.2"/>
    <row r="90" spans="1:17" x14ac:dyDescent="0.2"/>
  </sheetData>
  <sortState xmlns:xlrd2="http://schemas.microsoft.com/office/spreadsheetml/2017/richdata2" ref="A2:P85">
    <sortCondition ref="B2:B85"/>
  </sortState>
  <pageMargins left="0.7" right="0.7" top="0.75" bottom="0.75" header="0.3" footer="0.3"/>
  <pageSetup orientation="portrait" r:id="rId1"/>
  <headerFooter>
    <oddFooter>&amp;C_x000D_&amp;1#&amp;"Calibri"&amp;10&amp;K000000 DOCUMENTO DE USO INTERNO</oddFooter>
  </headerFooter>
  <ignoredErrors>
    <ignoredError sqref="J2:J69 J79:J83 J71:J77 J84:J86" formula="1"/>
    <ignoredError sqref="J78 J70"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75F7-8E50-4284-B9F8-7E24627373C8}">
  <sheetPr>
    <tabColor rgb="FF92D050"/>
  </sheetPr>
  <dimension ref="A1:Q156"/>
  <sheetViews>
    <sheetView showGridLines="0" topLeftCell="A2" zoomScale="80" zoomScaleNormal="80" workbookViewId="0">
      <selection activeCell="C3" sqref="C3"/>
    </sheetView>
  </sheetViews>
  <sheetFormatPr baseColWidth="10" defaultColWidth="0" defaultRowHeight="14.5" zeroHeight="1" x14ac:dyDescent="0.35"/>
  <cols>
    <col min="1" max="1" width="9" customWidth="1"/>
    <col min="2" max="2" width="27.36328125" customWidth="1"/>
    <col min="3" max="3" width="56.90625" customWidth="1"/>
    <col min="4" max="4" width="39.54296875" customWidth="1"/>
    <col min="5" max="10" width="15.36328125" style="57" customWidth="1"/>
    <col min="11" max="15" width="15.36328125" customWidth="1"/>
    <col min="16" max="16" width="19.36328125" customWidth="1"/>
    <col min="17" max="17" width="19" customWidth="1"/>
    <col min="18" max="16384" width="10.90625" hidden="1"/>
  </cols>
  <sheetData>
    <row r="1" spans="1:17" ht="36.5" customHeight="1" thickBot="1" x14ac:dyDescent="0.4">
      <c r="A1" s="32" t="s">
        <v>288</v>
      </c>
      <c r="B1" s="32" t="s">
        <v>289</v>
      </c>
      <c r="C1" s="32" t="s">
        <v>290</v>
      </c>
      <c r="D1" s="32" t="s">
        <v>291</v>
      </c>
      <c r="E1" s="32" t="s">
        <v>4</v>
      </c>
      <c r="F1" s="32" t="s">
        <v>5</v>
      </c>
      <c r="G1" s="32" t="s">
        <v>6</v>
      </c>
      <c r="H1" s="32" t="s">
        <v>7</v>
      </c>
      <c r="I1" s="32" t="s">
        <v>8</v>
      </c>
      <c r="J1" s="47" t="s">
        <v>9</v>
      </c>
      <c r="K1" s="45" t="s">
        <v>10</v>
      </c>
      <c r="L1" s="70" t="s">
        <v>11</v>
      </c>
      <c r="M1" s="32" t="s">
        <v>12</v>
      </c>
      <c r="N1" s="32" t="s">
        <v>13</v>
      </c>
      <c r="O1" s="32" t="s">
        <v>14</v>
      </c>
      <c r="P1" s="32" t="s">
        <v>15</v>
      </c>
      <c r="Q1" s="45" t="s">
        <v>331</v>
      </c>
    </row>
    <row r="2" spans="1:17" ht="105" customHeight="1" x14ac:dyDescent="0.35">
      <c r="A2" s="21">
        <v>1</v>
      </c>
      <c r="B2" s="26" t="s">
        <v>292</v>
      </c>
      <c r="C2" s="23" t="s">
        <v>293</v>
      </c>
      <c r="D2" s="24" t="s">
        <v>18</v>
      </c>
      <c r="E2" s="2">
        <v>0</v>
      </c>
      <c r="F2" s="2">
        <v>0</v>
      </c>
      <c r="G2" s="2">
        <v>0</v>
      </c>
      <c r="H2" s="2">
        <v>1000</v>
      </c>
      <c r="I2" s="56">
        <f t="shared" ref="I2:I11" si="0">+E2+F2+G2+H2</f>
        <v>1000</v>
      </c>
      <c r="J2" s="58">
        <f>+AVERAGE(H2)</f>
        <v>1000</v>
      </c>
      <c r="K2" s="30"/>
      <c r="L2" s="31"/>
      <c r="M2" s="30">
        <f>K2</f>
        <v>0</v>
      </c>
      <c r="N2" s="30">
        <f>+M2*L2</f>
        <v>0</v>
      </c>
      <c r="O2" s="30">
        <f>+M2+N2</f>
        <v>0</v>
      </c>
      <c r="P2" s="29" t="s">
        <v>294</v>
      </c>
      <c r="Q2" s="29">
        <v>10</v>
      </c>
    </row>
    <row r="3" spans="1:17" ht="176.25" customHeight="1" x14ac:dyDescent="0.35">
      <c r="A3" s="21">
        <v>2</v>
      </c>
      <c r="B3" s="26" t="s">
        <v>295</v>
      </c>
      <c r="C3" s="25" t="s">
        <v>296</v>
      </c>
      <c r="D3" s="24" t="s">
        <v>18</v>
      </c>
      <c r="E3" s="2">
        <v>0</v>
      </c>
      <c r="F3" s="2">
        <v>0</v>
      </c>
      <c r="G3" s="3">
        <v>150000</v>
      </c>
      <c r="H3" s="2">
        <v>0</v>
      </c>
      <c r="I3" s="55">
        <f t="shared" si="0"/>
        <v>150000</v>
      </c>
      <c r="J3" s="59">
        <f>+AVERAGE(G3)</f>
        <v>150000</v>
      </c>
      <c r="K3" s="30"/>
      <c r="L3" s="31"/>
      <c r="M3" s="30">
        <f t="shared" ref="M3:M11" si="1">K3</f>
        <v>0</v>
      </c>
      <c r="N3" s="30">
        <f t="shared" ref="N3:N11" si="2">+M3*L3</f>
        <v>0</v>
      </c>
      <c r="O3" s="30">
        <f t="shared" ref="O3:O11" si="3">+M3+N3</f>
        <v>0</v>
      </c>
      <c r="P3" s="29" t="s">
        <v>294</v>
      </c>
      <c r="Q3" s="29">
        <v>10</v>
      </c>
    </row>
    <row r="4" spans="1:17" ht="159.75" customHeight="1" x14ac:dyDescent="0.35">
      <c r="A4" s="21">
        <v>3</v>
      </c>
      <c r="B4" s="26" t="s">
        <v>297</v>
      </c>
      <c r="C4" s="25" t="s">
        <v>298</v>
      </c>
      <c r="D4" s="24" t="s">
        <v>18</v>
      </c>
      <c r="E4" s="2">
        <v>0</v>
      </c>
      <c r="F4" s="2">
        <v>0</v>
      </c>
      <c r="G4" s="3">
        <v>20000</v>
      </c>
      <c r="H4" s="2">
        <v>0</v>
      </c>
      <c r="I4" s="55">
        <f t="shared" si="0"/>
        <v>20000</v>
      </c>
      <c r="J4" s="59">
        <f>+AVERAGE(G4)</f>
        <v>20000</v>
      </c>
      <c r="K4" s="30"/>
      <c r="L4" s="31"/>
      <c r="M4" s="30">
        <f t="shared" si="1"/>
        <v>0</v>
      </c>
      <c r="N4" s="30">
        <f t="shared" si="2"/>
        <v>0</v>
      </c>
      <c r="O4" s="30">
        <f t="shared" si="3"/>
        <v>0</v>
      </c>
      <c r="P4" s="29" t="s">
        <v>294</v>
      </c>
      <c r="Q4" s="29">
        <v>10</v>
      </c>
    </row>
    <row r="5" spans="1:17" ht="183" customHeight="1" x14ac:dyDescent="0.35">
      <c r="A5" s="21">
        <v>4</v>
      </c>
      <c r="B5" s="26" t="s">
        <v>299</v>
      </c>
      <c r="C5" s="25" t="s">
        <v>300</v>
      </c>
      <c r="D5" s="9" t="s">
        <v>301</v>
      </c>
      <c r="E5" s="2">
        <v>0</v>
      </c>
      <c r="F5" s="2">
        <v>0</v>
      </c>
      <c r="G5" s="2">
        <v>0</v>
      </c>
      <c r="H5" s="3">
        <v>10000</v>
      </c>
      <c r="I5" s="56">
        <f t="shared" si="0"/>
        <v>10000</v>
      </c>
      <c r="J5" s="58">
        <f>+AVERAGE(E5:H5)</f>
        <v>2500</v>
      </c>
      <c r="K5" s="30"/>
      <c r="L5" s="31"/>
      <c r="M5" s="30">
        <f t="shared" si="1"/>
        <v>0</v>
      </c>
      <c r="N5" s="30">
        <f t="shared" si="2"/>
        <v>0</v>
      </c>
      <c r="O5" s="30">
        <f t="shared" si="3"/>
        <v>0</v>
      </c>
      <c r="P5" s="29" t="s">
        <v>294</v>
      </c>
      <c r="Q5" s="29">
        <v>10</v>
      </c>
    </row>
    <row r="6" spans="1:17" ht="165.75" customHeight="1" x14ac:dyDescent="0.35">
      <c r="A6" s="21">
        <v>5</v>
      </c>
      <c r="B6" s="26" t="s">
        <v>302</v>
      </c>
      <c r="C6" s="25" t="s">
        <v>303</v>
      </c>
      <c r="D6" s="9" t="s">
        <v>301</v>
      </c>
      <c r="E6" s="2">
        <v>0</v>
      </c>
      <c r="F6" s="2">
        <v>0</v>
      </c>
      <c r="G6" s="2">
        <v>0</v>
      </c>
      <c r="H6" s="3">
        <v>10000</v>
      </c>
      <c r="I6" s="56">
        <f t="shared" si="0"/>
        <v>10000</v>
      </c>
      <c r="J6" s="58">
        <f>+AVERAGE(E6:H6)</f>
        <v>2500</v>
      </c>
      <c r="K6" s="30"/>
      <c r="L6" s="31"/>
      <c r="M6" s="30">
        <f t="shared" si="1"/>
        <v>0</v>
      </c>
      <c r="N6" s="30">
        <f t="shared" si="2"/>
        <v>0</v>
      </c>
      <c r="O6" s="30">
        <f t="shared" si="3"/>
        <v>0</v>
      </c>
      <c r="P6" s="29" t="s">
        <v>294</v>
      </c>
      <c r="Q6" s="29">
        <v>10</v>
      </c>
    </row>
    <row r="7" spans="1:17" ht="185.75" customHeight="1" x14ac:dyDescent="0.35">
      <c r="A7" s="21">
        <v>6</v>
      </c>
      <c r="B7" s="26" t="s">
        <v>304</v>
      </c>
      <c r="C7" s="23" t="s">
        <v>305</v>
      </c>
      <c r="D7" s="24" t="s">
        <v>18</v>
      </c>
      <c r="E7" s="2">
        <v>0</v>
      </c>
      <c r="F7" s="2">
        <v>0</v>
      </c>
      <c r="G7" s="2">
        <v>0</v>
      </c>
      <c r="H7" s="3">
        <v>5000</v>
      </c>
      <c r="I7" s="56">
        <f t="shared" si="0"/>
        <v>5000</v>
      </c>
      <c r="J7" s="58">
        <f>+AVERAGE(E7:H7)</f>
        <v>1250</v>
      </c>
      <c r="K7" s="30"/>
      <c r="L7" s="31"/>
      <c r="M7" s="30">
        <f t="shared" si="1"/>
        <v>0</v>
      </c>
      <c r="N7" s="30">
        <f t="shared" si="2"/>
        <v>0</v>
      </c>
      <c r="O7" s="30">
        <f t="shared" si="3"/>
        <v>0</v>
      </c>
      <c r="P7" s="29" t="s">
        <v>294</v>
      </c>
      <c r="Q7" s="29">
        <v>10</v>
      </c>
    </row>
    <row r="8" spans="1:17" ht="165" customHeight="1" x14ac:dyDescent="0.35">
      <c r="A8" s="21">
        <v>7</v>
      </c>
      <c r="B8" s="26" t="s">
        <v>306</v>
      </c>
      <c r="C8" s="23" t="s">
        <v>307</v>
      </c>
      <c r="D8" s="24" t="s">
        <v>18</v>
      </c>
      <c r="E8" s="2">
        <v>0</v>
      </c>
      <c r="F8" s="2">
        <v>0</v>
      </c>
      <c r="G8" s="2">
        <v>0</v>
      </c>
      <c r="H8" s="3">
        <v>5000</v>
      </c>
      <c r="I8" s="56">
        <f t="shared" si="0"/>
        <v>5000</v>
      </c>
      <c r="J8" s="58">
        <f>+AVERAGE(E8:H8)</f>
        <v>1250</v>
      </c>
      <c r="K8" s="30"/>
      <c r="L8" s="31"/>
      <c r="M8" s="30">
        <f t="shared" si="1"/>
        <v>0</v>
      </c>
      <c r="N8" s="30">
        <f t="shared" si="2"/>
        <v>0</v>
      </c>
      <c r="O8" s="30">
        <f t="shared" si="3"/>
        <v>0</v>
      </c>
      <c r="P8" s="29" t="s">
        <v>294</v>
      </c>
      <c r="Q8" s="29">
        <v>10</v>
      </c>
    </row>
    <row r="9" spans="1:17" ht="105" customHeight="1" x14ac:dyDescent="0.35">
      <c r="A9" s="21">
        <v>8</v>
      </c>
      <c r="B9" s="26" t="s">
        <v>308</v>
      </c>
      <c r="C9" s="23" t="s">
        <v>309</v>
      </c>
      <c r="D9" s="9" t="s">
        <v>301</v>
      </c>
      <c r="E9" s="2">
        <v>0</v>
      </c>
      <c r="F9" s="3">
        <v>1000</v>
      </c>
      <c r="G9" s="2">
        <v>0</v>
      </c>
      <c r="H9" s="2">
        <v>0</v>
      </c>
      <c r="I9" s="55">
        <f t="shared" si="0"/>
        <v>1000</v>
      </c>
      <c r="J9" s="59">
        <f>+AVERAGE(F9,F9)</f>
        <v>1000</v>
      </c>
      <c r="K9" s="30"/>
      <c r="L9" s="31"/>
      <c r="M9" s="30">
        <f t="shared" si="1"/>
        <v>0</v>
      </c>
      <c r="N9" s="30">
        <f t="shared" si="2"/>
        <v>0</v>
      </c>
      <c r="O9" s="30">
        <f t="shared" si="3"/>
        <v>0</v>
      </c>
      <c r="P9" s="29" t="s">
        <v>294</v>
      </c>
      <c r="Q9" s="29">
        <v>15</v>
      </c>
    </row>
    <row r="10" spans="1:17" ht="168" customHeight="1" x14ac:dyDescent="0.35">
      <c r="A10" s="21">
        <v>9</v>
      </c>
      <c r="B10" s="22" t="s">
        <v>310</v>
      </c>
      <c r="C10" s="23" t="s">
        <v>311</v>
      </c>
      <c r="D10" s="13" t="s">
        <v>301</v>
      </c>
      <c r="E10" s="2">
        <v>0</v>
      </c>
      <c r="F10" s="2">
        <v>400</v>
      </c>
      <c r="G10" s="2">
        <v>0</v>
      </c>
      <c r="H10" s="2">
        <v>0</v>
      </c>
      <c r="I10" s="56">
        <f t="shared" si="0"/>
        <v>400</v>
      </c>
      <c r="J10" s="58">
        <f>+AVERAGE(F10)</f>
        <v>400</v>
      </c>
      <c r="K10" s="30"/>
      <c r="L10" s="31"/>
      <c r="M10" s="30">
        <f t="shared" si="1"/>
        <v>0</v>
      </c>
      <c r="N10" s="30">
        <f t="shared" si="2"/>
        <v>0</v>
      </c>
      <c r="O10" s="30">
        <f t="shared" si="3"/>
        <v>0</v>
      </c>
      <c r="P10" s="29" t="s">
        <v>294</v>
      </c>
      <c r="Q10" s="29">
        <v>10</v>
      </c>
    </row>
    <row r="11" spans="1:17" ht="105" customHeight="1" x14ac:dyDescent="0.35">
      <c r="A11" s="21">
        <v>10</v>
      </c>
      <c r="B11" s="12" t="s">
        <v>312</v>
      </c>
      <c r="C11" s="23" t="s">
        <v>313</v>
      </c>
      <c r="D11" s="24" t="s">
        <v>18</v>
      </c>
      <c r="E11" s="2">
        <v>0</v>
      </c>
      <c r="F11" s="2">
        <v>0</v>
      </c>
      <c r="G11" s="2">
        <v>0</v>
      </c>
      <c r="H11" s="2">
        <v>1000</v>
      </c>
      <c r="I11" s="56">
        <f t="shared" si="0"/>
        <v>1000</v>
      </c>
      <c r="J11" s="58">
        <f>+AVERAGE(H11)</f>
        <v>1000</v>
      </c>
      <c r="K11" s="30"/>
      <c r="L11" s="31"/>
      <c r="M11" s="30">
        <f t="shared" si="1"/>
        <v>0</v>
      </c>
      <c r="N11" s="30">
        <f t="shared" si="2"/>
        <v>0</v>
      </c>
      <c r="O11" s="30">
        <f t="shared" si="3"/>
        <v>0</v>
      </c>
      <c r="P11" s="29" t="s">
        <v>294</v>
      </c>
      <c r="Q11" s="29">
        <v>10</v>
      </c>
    </row>
    <row r="12" spans="1:17" ht="27" customHeight="1" x14ac:dyDescent="0.35">
      <c r="M12" s="49">
        <f>+SUM(M2:M11)</f>
        <v>0</v>
      </c>
      <c r="N12" s="49">
        <f t="shared" ref="N12:O12" si="4">+SUM(N2:N11)</f>
        <v>0</v>
      </c>
      <c r="O12" s="49">
        <f t="shared" si="4"/>
        <v>0</v>
      </c>
      <c r="Q12" s="71">
        <f>SUM(Q2:Q11)</f>
        <v>105</v>
      </c>
    </row>
    <row r="13" spans="1:17" x14ac:dyDescent="0.35"/>
    <row r="35" spans="8:8" hidden="1" x14ac:dyDescent="0.35">
      <c r="H35" s="57">
        <v>196</v>
      </c>
    </row>
    <row r="36" spans="8:8" hidden="1" x14ac:dyDescent="0.35">
      <c r="H36" s="57">
        <v>105</v>
      </c>
    </row>
    <row r="37" spans="8:8" hidden="1" x14ac:dyDescent="0.35">
      <c r="H37" s="57">
        <v>403</v>
      </c>
    </row>
    <row r="38" spans="8:8" hidden="1" x14ac:dyDescent="0.35">
      <c r="H38" s="57">
        <v>10</v>
      </c>
    </row>
    <row r="39" spans="8:8" hidden="1" x14ac:dyDescent="0.35">
      <c r="H39" s="57">
        <v>1328</v>
      </c>
    </row>
    <row r="40" spans="8:8" hidden="1" x14ac:dyDescent="0.35">
      <c r="H40" s="57">
        <v>739</v>
      </c>
    </row>
    <row r="41" spans="8:8" hidden="1" x14ac:dyDescent="0.35">
      <c r="H41" s="57">
        <v>83</v>
      </c>
    </row>
    <row r="43" spans="8:8" hidden="1" x14ac:dyDescent="0.35">
      <c r="H43" s="57">
        <v>461</v>
      </c>
    </row>
    <row r="44" spans="8:8" hidden="1" x14ac:dyDescent="0.35">
      <c r="H44" s="57">
        <v>413</v>
      </c>
    </row>
    <row r="45" spans="8:8" hidden="1" x14ac:dyDescent="0.35">
      <c r="H45" s="57">
        <v>4</v>
      </c>
    </row>
    <row r="46" spans="8:8" hidden="1" x14ac:dyDescent="0.35">
      <c r="H46" s="57">
        <v>622</v>
      </c>
    </row>
    <row r="47" spans="8:8" hidden="1" x14ac:dyDescent="0.35">
      <c r="H47" s="57">
        <v>57</v>
      </c>
    </row>
    <row r="48" spans="8:8" hidden="1" x14ac:dyDescent="0.35">
      <c r="H48" s="57">
        <v>13</v>
      </c>
    </row>
    <row r="49" spans="8:8" hidden="1" x14ac:dyDescent="0.35">
      <c r="H49" s="57">
        <v>36</v>
      </c>
    </row>
    <row r="50" spans="8:8" hidden="1" x14ac:dyDescent="0.35">
      <c r="H50" s="57">
        <v>84</v>
      </c>
    </row>
    <row r="51" spans="8:8" hidden="1" x14ac:dyDescent="0.35">
      <c r="H51" s="57">
        <v>156</v>
      </c>
    </row>
    <row r="52" spans="8:8" hidden="1" x14ac:dyDescent="0.35">
      <c r="H52" s="57">
        <v>145</v>
      </c>
    </row>
    <row r="53" spans="8:8" hidden="1" x14ac:dyDescent="0.35">
      <c r="H53" s="57">
        <v>15</v>
      </c>
    </row>
    <row r="54" spans="8:8" hidden="1" x14ac:dyDescent="0.35">
      <c r="H54" s="57">
        <v>20</v>
      </c>
    </row>
    <row r="57" spans="8:8" hidden="1" x14ac:dyDescent="0.35">
      <c r="H57" s="57">
        <v>84</v>
      </c>
    </row>
    <row r="58" spans="8:8" hidden="1" x14ac:dyDescent="0.35">
      <c r="H58" s="57">
        <v>833</v>
      </c>
    </row>
    <row r="59" spans="8:8" hidden="1" x14ac:dyDescent="0.35">
      <c r="H59" s="57">
        <v>5383</v>
      </c>
    </row>
    <row r="60" spans="8:8" hidden="1" x14ac:dyDescent="0.35">
      <c r="H60" s="57">
        <v>415</v>
      </c>
    </row>
    <row r="61" spans="8:8" hidden="1" x14ac:dyDescent="0.35">
      <c r="H61" s="57">
        <v>660</v>
      </c>
    </row>
    <row r="62" spans="8:8" hidden="1" x14ac:dyDescent="0.35">
      <c r="H62" s="57">
        <v>1145</v>
      </c>
    </row>
    <row r="63" spans="8:8" hidden="1" x14ac:dyDescent="0.35">
      <c r="H63" s="57">
        <v>2725</v>
      </c>
    </row>
    <row r="65" spans="8:8" hidden="1" x14ac:dyDescent="0.35">
      <c r="H65" s="57">
        <v>177</v>
      </c>
    </row>
    <row r="66" spans="8:8" hidden="1" x14ac:dyDescent="0.35">
      <c r="H66" s="57">
        <v>3161</v>
      </c>
    </row>
    <row r="68" spans="8:8" hidden="1" x14ac:dyDescent="0.35">
      <c r="H68" s="57">
        <v>153</v>
      </c>
    </row>
    <row r="69" spans="8:8" hidden="1" x14ac:dyDescent="0.35">
      <c r="H69" s="57">
        <v>308</v>
      </c>
    </row>
    <row r="70" spans="8:8" hidden="1" x14ac:dyDescent="0.35">
      <c r="H70" s="57">
        <v>2184</v>
      </c>
    </row>
    <row r="71" spans="8:8" hidden="1" x14ac:dyDescent="0.35">
      <c r="H71" s="57">
        <v>1009</v>
      </c>
    </row>
    <row r="72" spans="8:8" hidden="1" x14ac:dyDescent="0.35">
      <c r="H72" s="57">
        <v>562</v>
      </c>
    </row>
    <row r="73" spans="8:8" hidden="1" x14ac:dyDescent="0.35">
      <c r="H73" s="57">
        <v>7</v>
      </c>
    </row>
    <row r="74" spans="8:8" hidden="1" x14ac:dyDescent="0.35">
      <c r="H74" s="57">
        <v>309</v>
      </c>
    </row>
    <row r="79" spans="8:8" hidden="1" x14ac:dyDescent="0.35">
      <c r="H79" s="57">
        <v>60</v>
      </c>
    </row>
    <row r="80" spans="8:8" hidden="1" x14ac:dyDescent="0.35">
      <c r="H80" s="57">
        <v>116</v>
      </c>
    </row>
    <row r="81" spans="8:8" hidden="1" x14ac:dyDescent="0.35">
      <c r="H81" s="57">
        <v>104</v>
      </c>
    </row>
    <row r="82" spans="8:8" hidden="1" x14ac:dyDescent="0.35">
      <c r="H82" s="57">
        <v>1</v>
      </c>
    </row>
    <row r="84" spans="8:8" hidden="1" x14ac:dyDescent="0.35">
      <c r="H84" s="57">
        <v>109</v>
      </c>
    </row>
    <row r="85" spans="8:8" hidden="1" x14ac:dyDescent="0.35">
      <c r="H85" s="57">
        <v>31</v>
      </c>
    </row>
    <row r="86" spans="8:8" hidden="1" x14ac:dyDescent="0.35">
      <c r="H86" s="57">
        <v>217</v>
      </c>
    </row>
    <row r="87" spans="8:8" hidden="1" x14ac:dyDescent="0.35">
      <c r="H87" s="57">
        <v>146</v>
      </c>
    </row>
    <row r="88" spans="8:8" hidden="1" x14ac:dyDescent="0.35">
      <c r="H88" s="57">
        <v>41</v>
      </c>
    </row>
    <row r="89" spans="8:8" hidden="1" x14ac:dyDescent="0.35">
      <c r="H89" s="57">
        <v>187</v>
      </c>
    </row>
    <row r="90" spans="8:8" hidden="1" x14ac:dyDescent="0.35">
      <c r="H90" s="57">
        <v>45</v>
      </c>
    </row>
    <row r="91" spans="8:8" hidden="1" x14ac:dyDescent="0.35">
      <c r="H91" s="57">
        <v>55</v>
      </c>
    </row>
    <row r="92" spans="8:8" hidden="1" x14ac:dyDescent="0.35">
      <c r="H92" s="57">
        <v>159190</v>
      </c>
    </row>
    <row r="94" spans="8:8" hidden="1" x14ac:dyDescent="0.35">
      <c r="H94" s="57">
        <v>6</v>
      </c>
    </row>
    <row r="95" spans="8:8" hidden="1" x14ac:dyDescent="0.35">
      <c r="H95" s="57">
        <v>7525</v>
      </c>
    </row>
    <row r="96" spans="8:8" hidden="1" x14ac:dyDescent="0.35">
      <c r="H96" s="57">
        <v>512</v>
      </c>
    </row>
    <row r="97" spans="8:8" hidden="1" x14ac:dyDescent="0.35">
      <c r="H97" s="57">
        <v>2</v>
      </c>
    </row>
    <row r="98" spans="8:8" hidden="1" x14ac:dyDescent="0.35">
      <c r="H98" s="57">
        <v>129</v>
      </c>
    </row>
    <row r="99" spans="8:8" hidden="1" x14ac:dyDescent="0.35">
      <c r="H99" s="57">
        <v>2914</v>
      </c>
    </row>
    <row r="100" spans="8:8" hidden="1" x14ac:dyDescent="0.35">
      <c r="H100" s="57">
        <v>40</v>
      </c>
    </row>
    <row r="101" spans="8:8" hidden="1" x14ac:dyDescent="0.35">
      <c r="H101" s="57">
        <v>431</v>
      </c>
    </row>
    <row r="102" spans="8:8" hidden="1" x14ac:dyDescent="0.35">
      <c r="H102" s="57">
        <v>677</v>
      </c>
    </row>
    <row r="103" spans="8:8" hidden="1" x14ac:dyDescent="0.35">
      <c r="H103" s="57">
        <v>71</v>
      </c>
    </row>
    <row r="104" spans="8:8" hidden="1" x14ac:dyDescent="0.35">
      <c r="H104" s="57">
        <v>154</v>
      </c>
    </row>
    <row r="106" spans="8:8" hidden="1" x14ac:dyDescent="0.35">
      <c r="H106" s="57">
        <v>1725</v>
      </c>
    </row>
    <row r="107" spans="8:8" hidden="1" x14ac:dyDescent="0.35">
      <c r="H107" s="57">
        <v>119</v>
      </c>
    </row>
    <row r="108" spans="8:8" hidden="1" x14ac:dyDescent="0.35">
      <c r="H108" s="57">
        <v>57</v>
      </c>
    </row>
    <row r="109" spans="8:8" hidden="1" x14ac:dyDescent="0.35">
      <c r="H109" s="57">
        <v>58</v>
      </c>
    </row>
    <row r="110" spans="8:8" hidden="1" x14ac:dyDescent="0.35">
      <c r="H110" s="57">
        <v>68</v>
      </c>
    </row>
    <row r="111" spans="8:8" hidden="1" x14ac:dyDescent="0.35">
      <c r="H111" s="57">
        <v>785</v>
      </c>
    </row>
    <row r="112" spans="8:8" hidden="1" x14ac:dyDescent="0.35">
      <c r="H112" s="57">
        <v>108</v>
      </c>
    </row>
    <row r="113" spans="8:8" hidden="1" x14ac:dyDescent="0.35">
      <c r="H113" s="57">
        <v>27</v>
      </c>
    </row>
    <row r="115" spans="8:8" hidden="1" x14ac:dyDescent="0.35">
      <c r="H115" s="57">
        <v>28</v>
      </c>
    </row>
    <row r="116" spans="8:8" hidden="1" x14ac:dyDescent="0.35">
      <c r="H116" s="57">
        <v>6</v>
      </c>
    </row>
    <row r="117" spans="8:8" hidden="1" x14ac:dyDescent="0.35">
      <c r="H117" s="57">
        <v>106</v>
      </c>
    </row>
    <row r="118" spans="8:8" hidden="1" x14ac:dyDescent="0.35">
      <c r="H118" s="57">
        <v>1625</v>
      </c>
    </row>
    <row r="119" spans="8:8" hidden="1" x14ac:dyDescent="0.35">
      <c r="H119" s="57">
        <v>5</v>
      </c>
    </row>
    <row r="120" spans="8:8" hidden="1" x14ac:dyDescent="0.35">
      <c r="H120" s="57">
        <v>48</v>
      </c>
    </row>
    <row r="121" spans="8:8" hidden="1" x14ac:dyDescent="0.35">
      <c r="H121" s="57">
        <v>64</v>
      </c>
    </row>
    <row r="122" spans="8:8" hidden="1" x14ac:dyDescent="0.35">
      <c r="H122" s="57">
        <v>8</v>
      </c>
    </row>
    <row r="123" spans="8:8" hidden="1" x14ac:dyDescent="0.35">
      <c r="H123" s="57">
        <v>2</v>
      </c>
    </row>
    <row r="124" spans="8:8" hidden="1" x14ac:dyDescent="0.35">
      <c r="H124" s="57">
        <v>243</v>
      </c>
    </row>
    <row r="127" spans="8:8" hidden="1" x14ac:dyDescent="0.35">
      <c r="H127" s="57">
        <v>2</v>
      </c>
    </row>
    <row r="128" spans="8:8" hidden="1" x14ac:dyDescent="0.35">
      <c r="H128" s="57">
        <v>24</v>
      </c>
    </row>
    <row r="129" spans="5:8" hidden="1" x14ac:dyDescent="0.35">
      <c r="H129" s="57">
        <v>7</v>
      </c>
    </row>
    <row r="130" spans="5:8" hidden="1" x14ac:dyDescent="0.35">
      <c r="H130" s="57">
        <v>166</v>
      </c>
    </row>
    <row r="131" spans="5:8" hidden="1" x14ac:dyDescent="0.35">
      <c r="H131" s="57">
        <v>179</v>
      </c>
    </row>
    <row r="132" spans="5:8" hidden="1" x14ac:dyDescent="0.35">
      <c r="H132" s="57">
        <v>416</v>
      </c>
    </row>
    <row r="133" spans="5:8" hidden="1" x14ac:dyDescent="0.35">
      <c r="H133" s="57">
        <v>3</v>
      </c>
    </row>
    <row r="136" spans="5:8" hidden="1" x14ac:dyDescent="0.35">
      <c r="H136" s="57">
        <v>135</v>
      </c>
    </row>
    <row r="137" spans="5:8" hidden="1" x14ac:dyDescent="0.35">
      <c r="E137" s="57">
        <v>16</v>
      </c>
      <c r="H137" s="57">
        <v>12</v>
      </c>
    </row>
    <row r="156" spans="8:8" hidden="1" x14ac:dyDescent="0.35">
      <c r="H156" s="57">
        <v>40</v>
      </c>
    </row>
  </sheetData>
  <pageMargins left="0.7" right="0.7" top="0.75" bottom="0.75" header="0.3" footer="0.3"/>
  <pageSetup orientation="portrait" r:id="rId1"/>
  <headerFooter>
    <oddFooter>&amp;C_x000D_&amp;1#&amp;"Calibri"&amp;10&amp;K008000 DOCUMENTO PÚBLICO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580A-6848-4920-A9A9-5AD489DB4E3F}">
  <sheetPr>
    <tabColor rgb="FF00B050"/>
  </sheetPr>
  <dimension ref="A1:T149"/>
  <sheetViews>
    <sheetView showGridLines="0" topLeftCell="H6" zoomScale="80" zoomScaleNormal="80" workbookViewId="0">
      <selection activeCell="Q8" sqref="Q8"/>
    </sheetView>
  </sheetViews>
  <sheetFormatPr baseColWidth="10" defaultColWidth="0" defaultRowHeight="14.5" zeroHeight="1" x14ac:dyDescent="0.35"/>
  <cols>
    <col min="1" max="1" width="10.90625" customWidth="1"/>
    <col min="2" max="2" width="32.36328125" customWidth="1"/>
    <col min="3" max="3" width="89.6328125" customWidth="1"/>
    <col min="4" max="4" width="24.6328125" customWidth="1"/>
    <col min="5" max="7" width="17.6328125" style="57" customWidth="1"/>
    <col min="8" max="8" width="16.36328125" style="57" customWidth="1"/>
    <col min="9" max="10" width="17.6328125" style="65" customWidth="1"/>
    <col min="11" max="16" width="20" customWidth="1"/>
    <col min="17" max="17" width="16" customWidth="1"/>
    <col min="18" max="20" width="16" hidden="1" customWidth="1"/>
    <col min="21" max="16384" width="10.90625" hidden="1"/>
  </cols>
  <sheetData>
    <row r="1" spans="1:17" ht="45" customHeight="1" thickBot="1" x14ac:dyDescent="0.4">
      <c r="A1" s="33" t="s">
        <v>288</v>
      </c>
      <c r="B1" s="33" t="s">
        <v>289</v>
      </c>
      <c r="C1" s="33" t="s">
        <v>290</v>
      </c>
      <c r="D1" s="33" t="s">
        <v>314</v>
      </c>
      <c r="E1" s="33" t="s">
        <v>4</v>
      </c>
      <c r="F1" s="33" t="s">
        <v>5</v>
      </c>
      <c r="G1" s="33" t="s">
        <v>6</v>
      </c>
      <c r="H1" s="33" t="s">
        <v>7</v>
      </c>
      <c r="I1" s="33" t="s">
        <v>8</v>
      </c>
      <c r="J1" s="47" t="s">
        <v>9</v>
      </c>
      <c r="K1" s="45" t="s">
        <v>10</v>
      </c>
      <c r="L1" s="72" t="s">
        <v>11</v>
      </c>
      <c r="M1" s="33" t="s">
        <v>12</v>
      </c>
      <c r="N1" s="33" t="s">
        <v>13</v>
      </c>
      <c r="O1" s="33" t="s">
        <v>14</v>
      </c>
      <c r="P1" s="33" t="s">
        <v>15</v>
      </c>
      <c r="Q1" s="45" t="s">
        <v>331</v>
      </c>
    </row>
    <row r="2" spans="1:17" ht="184.5" customHeight="1" x14ac:dyDescent="0.35">
      <c r="A2" s="17">
        <v>1</v>
      </c>
      <c r="B2" s="18" t="s">
        <v>315</v>
      </c>
      <c r="C2" s="19" t="s">
        <v>316</v>
      </c>
      <c r="D2" s="20" t="s">
        <v>18</v>
      </c>
      <c r="E2" s="60">
        <v>0</v>
      </c>
      <c r="F2" s="60">
        <v>0</v>
      </c>
      <c r="G2" s="60">
        <v>0</v>
      </c>
      <c r="H2" s="61">
        <v>600</v>
      </c>
      <c r="I2" s="62">
        <f>+E2+F2+G2+H2</f>
        <v>600</v>
      </c>
      <c r="J2" s="63">
        <f>+AVERAGE(H2)</f>
        <v>600</v>
      </c>
      <c r="K2" s="36"/>
      <c r="L2" s="37">
        <v>0.19</v>
      </c>
      <c r="M2" s="50">
        <f>K2</f>
        <v>0</v>
      </c>
      <c r="N2" s="35">
        <f>+M2*L2</f>
        <v>0</v>
      </c>
      <c r="O2" s="50">
        <f>+M2+N2</f>
        <v>0</v>
      </c>
      <c r="P2" s="48" t="s">
        <v>317</v>
      </c>
      <c r="Q2" s="48">
        <v>10</v>
      </c>
    </row>
    <row r="3" spans="1:17" ht="169.5" customHeight="1" x14ac:dyDescent="0.35">
      <c r="A3" s="21">
        <v>2</v>
      </c>
      <c r="B3" s="22" t="s">
        <v>318</v>
      </c>
      <c r="C3" s="23" t="s">
        <v>319</v>
      </c>
      <c r="D3" s="20" t="s">
        <v>18</v>
      </c>
      <c r="E3" s="52">
        <v>0</v>
      </c>
      <c r="F3" s="52">
        <v>0</v>
      </c>
      <c r="G3" s="52">
        <v>0</v>
      </c>
      <c r="H3" s="61">
        <v>800</v>
      </c>
      <c r="I3" s="62">
        <f t="shared" ref="I3:I7" si="0">+E3+F3+G3+H3</f>
        <v>800</v>
      </c>
      <c r="J3" s="63">
        <f>+AVERAGE(H3)</f>
        <v>800</v>
      </c>
      <c r="K3" s="38"/>
      <c r="L3" s="37">
        <v>0.19</v>
      </c>
      <c r="M3" s="50">
        <f t="shared" ref="M3:M7" si="1">K3</f>
        <v>0</v>
      </c>
      <c r="N3" s="35">
        <f t="shared" ref="N3:N7" si="2">+M3*L3</f>
        <v>0</v>
      </c>
      <c r="O3" s="50">
        <f t="shared" ref="O3:O7" si="3">+M3+N3</f>
        <v>0</v>
      </c>
      <c r="P3" s="48" t="s">
        <v>317</v>
      </c>
      <c r="Q3" s="48">
        <v>10</v>
      </c>
    </row>
    <row r="4" spans="1:17" ht="205.5" customHeight="1" x14ac:dyDescent="0.35">
      <c r="A4" s="21">
        <v>3</v>
      </c>
      <c r="B4" s="22" t="s">
        <v>320</v>
      </c>
      <c r="C4" s="23" t="s">
        <v>321</v>
      </c>
      <c r="D4" s="20" t="s">
        <v>18</v>
      </c>
      <c r="E4" s="52">
        <v>0</v>
      </c>
      <c r="F4" s="52">
        <v>0</v>
      </c>
      <c r="G4" s="52">
        <v>0</v>
      </c>
      <c r="H4" s="61">
        <v>1000</v>
      </c>
      <c r="I4" s="62">
        <f t="shared" si="0"/>
        <v>1000</v>
      </c>
      <c r="J4" s="63">
        <f>+AVERAGE(H4)</f>
        <v>1000</v>
      </c>
      <c r="K4" s="38"/>
      <c r="L4" s="37">
        <v>0.19</v>
      </c>
      <c r="M4" s="50">
        <f t="shared" si="1"/>
        <v>0</v>
      </c>
      <c r="N4" s="35">
        <f t="shared" si="2"/>
        <v>0</v>
      </c>
      <c r="O4" s="50">
        <f t="shared" si="3"/>
        <v>0</v>
      </c>
      <c r="P4" s="48" t="s">
        <v>317</v>
      </c>
      <c r="Q4" s="48">
        <v>10</v>
      </c>
    </row>
    <row r="5" spans="1:17" ht="78" customHeight="1" x14ac:dyDescent="0.35">
      <c r="A5" s="21">
        <v>4</v>
      </c>
      <c r="B5" s="22" t="s">
        <v>322</v>
      </c>
      <c r="C5" s="23" t="s">
        <v>323</v>
      </c>
      <c r="D5" s="20" t="s">
        <v>18</v>
      </c>
      <c r="E5" s="52">
        <v>0</v>
      </c>
      <c r="F5" s="52">
        <v>0</v>
      </c>
      <c r="G5" s="61">
        <v>200000</v>
      </c>
      <c r="H5" s="52">
        <v>0</v>
      </c>
      <c r="I5" s="64">
        <f t="shared" si="0"/>
        <v>200000</v>
      </c>
      <c r="J5" s="63">
        <f>+AVERAGE(G5)</f>
        <v>200000</v>
      </c>
      <c r="K5" s="38"/>
      <c r="L5" s="37">
        <v>0.19</v>
      </c>
      <c r="M5" s="50">
        <f t="shared" si="1"/>
        <v>0</v>
      </c>
      <c r="N5" s="35">
        <f t="shared" si="2"/>
        <v>0</v>
      </c>
      <c r="O5" s="50">
        <f t="shared" si="3"/>
        <v>0</v>
      </c>
      <c r="P5" s="48" t="s">
        <v>317</v>
      </c>
      <c r="Q5" s="48">
        <v>10</v>
      </c>
    </row>
    <row r="6" spans="1:17" ht="192" customHeight="1" x14ac:dyDescent="0.35">
      <c r="A6" s="21">
        <v>5</v>
      </c>
      <c r="B6" s="22" t="s">
        <v>324</v>
      </c>
      <c r="C6" s="25" t="s">
        <v>325</v>
      </c>
      <c r="D6" s="9" t="s">
        <v>301</v>
      </c>
      <c r="E6" s="52">
        <v>0</v>
      </c>
      <c r="F6" s="52">
        <v>0</v>
      </c>
      <c r="G6" s="61">
        <v>150000</v>
      </c>
      <c r="H6" s="52">
        <v>0</v>
      </c>
      <c r="I6" s="64">
        <f t="shared" si="0"/>
        <v>150000</v>
      </c>
      <c r="J6" s="63">
        <f>+AVERAGE(G6)</f>
        <v>150000</v>
      </c>
      <c r="K6" s="38"/>
      <c r="L6" s="37">
        <v>0.19</v>
      </c>
      <c r="M6" s="50">
        <f t="shared" si="1"/>
        <v>0</v>
      </c>
      <c r="N6" s="35">
        <f t="shared" si="2"/>
        <v>0</v>
      </c>
      <c r="O6" s="50">
        <f t="shared" si="3"/>
        <v>0</v>
      </c>
      <c r="P6" s="48" t="s">
        <v>317</v>
      </c>
      <c r="Q6" s="48">
        <v>10</v>
      </c>
    </row>
    <row r="7" spans="1:17" ht="144" customHeight="1" x14ac:dyDescent="0.35">
      <c r="A7" s="21">
        <v>6</v>
      </c>
      <c r="B7" s="22" t="s">
        <v>326</v>
      </c>
      <c r="C7" s="23" t="s">
        <v>327</v>
      </c>
      <c r="D7" s="20" t="s">
        <v>18</v>
      </c>
      <c r="E7" s="52">
        <v>0</v>
      </c>
      <c r="F7" s="52">
        <v>0</v>
      </c>
      <c r="G7" s="61">
        <v>40000</v>
      </c>
      <c r="H7" s="52">
        <v>0</v>
      </c>
      <c r="I7" s="64">
        <f t="shared" si="0"/>
        <v>40000</v>
      </c>
      <c r="J7" s="63">
        <f>+AVERAGE(G7)</f>
        <v>40000</v>
      </c>
      <c r="K7" s="38"/>
      <c r="L7" s="37">
        <v>0.19</v>
      </c>
      <c r="M7" s="50">
        <f t="shared" si="1"/>
        <v>0</v>
      </c>
      <c r="N7" s="35">
        <f t="shared" si="2"/>
        <v>0</v>
      </c>
      <c r="O7" s="50">
        <f t="shared" si="3"/>
        <v>0</v>
      </c>
      <c r="P7" s="48" t="s">
        <v>317</v>
      </c>
      <c r="Q7" s="48">
        <v>10</v>
      </c>
    </row>
    <row r="8" spans="1:17" ht="29" customHeight="1" x14ac:dyDescent="0.35">
      <c r="A8" s="27"/>
      <c r="B8" s="27"/>
      <c r="C8" s="27"/>
      <c r="D8" s="27"/>
      <c r="M8" s="49">
        <f>+SUM(M2:M7)</f>
        <v>0</v>
      </c>
      <c r="N8" s="49">
        <f>+SUM(N2:N7)</f>
        <v>0</v>
      </c>
      <c r="O8" s="49">
        <f>+SUM(O2:O7)</f>
        <v>0</v>
      </c>
      <c r="Q8">
        <f>SUM(Q2:Q7)</f>
        <v>60</v>
      </c>
    </row>
    <row r="9" spans="1:17" x14ac:dyDescent="0.35">
      <c r="A9" s="27"/>
      <c r="B9" s="27"/>
      <c r="C9" s="27"/>
      <c r="D9" s="27"/>
    </row>
    <row r="16" spans="1:17" x14ac:dyDescent="0.35"/>
    <row r="136" spans="5:5" hidden="1" x14ac:dyDescent="0.35">
      <c r="E136" s="57">
        <v>16</v>
      </c>
    </row>
    <row r="149" x14ac:dyDescent="0.35"/>
  </sheetData>
  <pageMargins left="0.7" right="0.7" top="0.75" bottom="0.75" header="0.3" footer="0.3"/>
  <pageSetup paperSize="9" orientation="portrait" r:id="rId1"/>
  <headerFooter>
    <oddFooter>&amp;C_x000D_&amp;1#&amp;"Calibri"&amp;10&amp;K008000 DOCUMENTO PÚBLICO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165B-06E2-41FF-97A0-2149C79A128A}">
  <dimension ref="A1:D10"/>
  <sheetViews>
    <sheetView workbookViewId="0">
      <selection activeCell="B2" sqref="B2:C8"/>
    </sheetView>
  </sheetViews>
  <sheetFormatPr baseColWidth="10" defaultColWidth="0" defaultRowHeight="14.5" zeroHeight="1" x14ac:dyDescent="0.35"/>
  <cols>
    <col min="1" max="1" width="10.90625" customWidth="1"/>
    <col min="2" max="2" width="29.81640625" customWidth="1"/>
    <col min="3" max="3" width="13.1796875" customWidth="1"/>
    <col min="4" max="4" width="10.90625" customWidth="1"/>
    <col min="5" max="16384" width="10.90625" hidden="1"/>
  </cols>
  <sheetData>
    <row r="1" spans="1:4" ht="15" thickBot="1" x14ac:dyDescent="0.4">
      <c r="A1" s="27"/>
      <c r="B1" s="27"/>
      <c r="C1" s="27"/>
      <c r="D1" s="27"/>
    </row>
    <row r="2" spans="1:4" ht="20" x14ac:dyDescent="0.35">
      <c r="A2" s="27"/>
      <c r="B2" s="74" t="s">
        <v>15</v>
      </c>
      <c r="C2" s="45" t="s">
        <v>331</v>
      </c>
      <c r="D2" s="27"/>
    </row>
    <row r="3" spans="1:4" x14ac:dyDescent="0.35">
      <c r="A3" s="27"/>
      <c r="B3" s="51" t="s">
        <v>19</v>
      </c>
      <c r="C3" s="51">
        <f>+ASEO!Q74</f>
        <v>132</v>
      </c>
      <c r="D3" s="27"/>
    </row>
    <row r="4" spans="1:4" x14ac:dyDescent="0.35">
      <c r="A4" s="27"/>
      <c r="B4" s="51" t="s">
        <v>329</v>
      </c>
      <c r="C4" s="51">
        <f>+' CAFETERIA'!Q23</f>
        <v>133.5</v>
      </c>
      <c r="D4" s="27"/>
    </row>
    <row r="5" spans="1:4" x14ac:dyDescent="0.35">
      <c r="A5" s="27"/>
      <c r="B5" s="51" t="s">
        <v>332</v>
      </c>
      <c r="C5" s="51">
        <f>+'UYP INSU'!Q88</f>
        <v>407</v>
      </c>
      <c r="D5" s="27"/>
    </row>
    <row r="6" spans="1:4" x14ac:dyDescent="0.35">
      <c r="A6" s="27"/>
      <c r="B6" s="51" t="s">
        <v>333</v>
      </c>
      <c r="C6" s="51">
        <f>+'UYP FORMAS'!Q12</f>
        <v>105</v>
      </c>
      <c r="D6" s="27"/>
    </row>
    <row r="7" spans="1:4" x14ac:dyDescent="0.35">
      <c r="A7" s="27"/>
      <c r="B7" s="51" t="s">
        <v>330</v>
      </c>
      <c r="C7" s="51">
        <f>+'GTO EM POL FORMAS'!Q8</f>
        <v>60</v>
      </c>
      <c r="D7" s="27"/>
    </row>
    <row r="8" spans="1:4" x14ac:dyDescent="0.35">
      <c r="A8" s="27"/>
      <c r="B8" s="73" t="s">
        <v>328</v>
      </c>
      <c r="C8" s="73">
        <f>+C3+C4+C5+C6+C7</f>
        <v>837.5</v>
      </c>
      <c r="D8" s="27"/>
    </row>
    <row r="9" spans="1:4" x14ac:dyDescent="0.35">
      <c r="A9" s="27"/>
      <c r="B9" s="27"/>
      <c r="C9" s="27"/>
      <c r="D9" s="27"/>
    </row>
    <row r="10" spans="1:4" x14ac:dyDescent="0.35">
      <c r="A10" s="27"/>
      <c r="B10" s="27"/>
      <c r="C10" s="27"/>
      <c r="D10" s="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00BF1-CD89-4D33-906F-5CDB8BAA4961}">
  <ds:schemaRefs>
    <ds:schemaRef ds:uri="http://schemas.microsoft.com/sharepoint/v3/contenttype/forms"/>
  </ds:schemaRefs>
</ds:datastoreItem>
</file>

<file path=customXml/itemProps2.xml><?xml version="1.0" encoding="utf-8"?>
<ds:datastoreItem xmlns:ds="http://schemas.openxmlformats.org/officeDocument/2006/customXml" ds:itemID="{F1936C23-3FC7-4BFA-ABDA-1ABE0340E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ASEO</vt:lpstr>
      <vt:lpstr> CAFETERIA</vt:lpstr>
      <vt:lpstr>UYP INSU</vt:lpstr>
      <vt:lpstr>UYP FORMAS</vt:lpstr>
      <vt:lpstr>GTO EM POL FORMAS</vt:lpstr>
      <vt:lpstr>CONSOLIDADO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 DEL PILAR RODRIGUEZ CLAVIJO</dc:creator>
  <cp:keywords/>
  <dc:description/>
  <cp:lastModifiedBy>DIANA PATRICIA MARTINEZ MENDOZA</cp:lastModifiedBy>
  <cp:revision/>
  <dcterms:created xsi:type="dcterms:W3CDTF">2023-02-07T19:38:59Z</dcterms:created>
  <dcterms:modified xsi:type="dcterms:W3CDTF">2023-07-26T00:21:54Z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c95d979-725c-4a57-b769-f9f5e0daf943_Enabled">
    <vt:lpwstr>true</vt:lpwstr>
  </property>
  <property fmtid="{D5CDD505-2E9C-101B-9397-08002B2CF9AE}" pid="3" name="MSIP_Label_dc95d979-725c-4a57-b769-f9f5e0daf943_SetDate">
    <vt:lpwstr>2023-02-07T21:54:42Z</vt:lpwstr>
  </property>
  <property fmtid="{D5CDD505-2E9C-101B-9397-08002B2CF9AE}" pid="4" name="MSIP_Label_dc95d979-725c-4a57-b769-f9f5e0daf943_Method">
    <vt:lpwstr>Privileged</vt:lpwstr>
  </property>
  <property fmtid="{D5CDD505-2E9C-101B-9397-08002B2CF9AE}" pid="5" name="MSIP_Label_dc95d979-725c-4a57-b769-f9f5e0daf943_Name">
    <vt:lpwstr>Prueba Etiquetado</vt:lpwstr>
  </property>
  <property fmtid="{D5CDD505-2E9C-101B-9397-08002B2CF9AE}" pid="6" name="MSIP_Label_dc95d979-725c-4a57-b769-f9f5e0daf943_SiteId">
    <vt:lpwstr>73e84937-70de-4ceb-8f14-b8f9ab356f6e</vt:lpwstr>
  </property>
  <property fmtid="{D5CDD505-2E9C-101B-9397-08002B2CF9AE}" pid="7" name="MSIP_Label_dc95d979-725c-4a57-b769-f9f5e0daf943_ActionId">
    <vt:lpwstr>778216f3-76d2-40c3-b042-c54211c705e4</vt:lpwstr>
  </property>
  <property fmtid="{D5CDD505-2E9C-101B-9397-08002B2CF9AE}" pid="8" name="MSIP_Label_dc95d979-725c-4a57-b769-f9f5e0daf943_ContentBits">
    <vt:lpwstr>0</vt:lpwstr>
  </property>
</Properties>
</file>