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oralesccc\Desktop\Tramites\Contact Center 2024\Anexos\"/>
    </mc:Choice>
  </mc:AlternateContent>
  <xr:revisionPtr revIDLastSave="0" documentId="13_ncr:1_{CAFE6707-5BBC-4A60-97FD-DE08B97C8569}" xr6:coauthVersionLast="47" xr6:coauthVersionMax="47" xr10:uidLastSave="{00000000-0000-0000-0000-000000000000}"/>
  <bookViews>
    <workbookView xWindow="-110" yWindow="-110" windowWidth="19420" windowHeight="10420" xr2:uid="{BAC18AC1-C87A-491B-8C7B-B33F80F3B8F7}"/>
  </bookViews>
  <sheets>
    <sheet name="Valor propuesta económic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3" l="1"/>
  <c r="I31" i="3" s="1"/>
  <c r="G30" i="3"/>
  <c r="G22" i="3"/>
  <c r="G19" i="3"/>
  <c r="H18" i="3"/>
  <c r="I18" i="3" s="1"/>
  <c r="C32" i="3"/>
  <c r="C31" i="3"/>
  <c r="C30" i="3"/>
  <c r="D27" i="3"/>
  <c r="D26" i="3"/>
  <c r="D23" i="3"/>
  <c r="D19" i="3"/>
  <c r="D22" i="3"/>
  <c r="D18" i="3"/>
  <c r="H32" i="3"/>
  <c r="I32" i="3" s="1"/>
  <c r="G32" i="3"/>
  <c r="G23" i="3"/>
  <c r="H23" i="3"/>
  <c r="I23" i="3" s="1"/>
  <c r="H27" i="3"/>
  <c r="I27" i="3" s="1"/>
  <c r="G27" i="3"/>
  <c r="H30" i="3"/>
  <c r="I30" i="3" s="1"/>
  <c r="H26" i="3"/>
  <c r="I26" i="3" s="1"/>
  <c r="G26" i="3"/>
  <c r="H22" i="3"/>
  <c r="I22" i="3" s="1"/>
  <c r="G18" i="3"/>
  <c r="G31" i="3" l="1"/>
  <c r="H19" i="3"/>
  <c r="I19" i="3" s="1"/>
  <c r="J19" i="3"/>
  <c r="J23" i="3"/>
  <c r="J27" i="3"/>
  <c r="J22" i="3"/>
  <c r="J18" i="3"/>
  <c r="J26" i="3"/>
</calcChain>
</file>

<file path=xl/sharedStrings.xml><?xml version="1.0" encoding="utf-8"?>
<sst xmlns="http://schemas.openxmlformats.org/spreadsheetml/2006/main" count="53" uniqueCount="35">
  <si>
    <t>NOTA:</t>
  </si>
  <si>
    <t>2. Las columnas de año 1, 2 y 3 no son modificables</t>
  </si>
  <si>
    <t>3. La columna total propuesta no es modificable</t>
  </si>
  <si>
    <t>INDICADOR</t>
  </si>
  <si>
    <t>4. Los incrementos estimados anuales se realizan de acuerdo a los indicadores macroeconómicos del Banco de la República y el DANE</t>
  </si>
  <si>
    <t>IPC</t>
  </si>
  <si>
    <t>5. Los valores a ofertar no pueden superar el presupuesto</t>
  </si>
  <si>
    <t>SMMLV</t>
  </si>
  <si>
    <t>6. La propuesta no puede superar los valores techo referencia</t>
  </si>
  <si>
    <t>IN-BOUND</t>
  </si>
  <si>
    <t>CANTIDAD MENSUAL</t>
  </si>
  <si>
    <t>VALOR TECHO PROPUESTA</t>
  </si>
  <si>
    <t>VALOR OFERENTE</t>
  </si>
  <si>
    <t>AÑO 1</t>
  </si>
  <si>
    <t>AÑO 2</t>
  </si>
  <si>
    <t>AÑO 3</t>
  </si>
  <si>
    <t>TOTAL PROPUESTA</t>
  </si>
  <si>
    <t>Valor hora conexión</t>
  </si>
  <si>
    <t>Valor puesto de trabajo</t>
  </si>
  <si>
    <t>BACK OFFICE</t>
  </si>
  <si>
    <t>Valor puesto de trabajo Back Office instalaciones del proveedor</t>
  </si>
  <si>
    <t>Valor puesto de trabajo Back Office instalaciones Previsora</t>
  </si>
  <si>
    <t>OUT-BOUND</t>
  </si>
  <si>
    <t xml:space="preserve">Valor hora conexión    </t>
  </si>
  <si>
    <t>Valor interacción Chat agente</t>
  </si>
  <si>
    <t>Valor interacción WhatsApp Bot (autoatención)</t>
  </si>
  <si>
    <t>Valor interacción WhatsApp agente</t>
  </si>
  <si>
    <t>1. Los valores a incluir deben contar con IVA</t>
  </si>
  <si>
    <t>TOTAL INVITACIÓN ABIERTA INCLUIDO IVA: $20.163.149.441,00</t>
  </si>
  <si>
    <t>FORMATO DE PRESENTACIÓN - FACTOR ECONÓMICO</t>
  </si>
  <si>
    <t>1. FACTOR ECONÓMICO - MÁXIMO 500 PUNTOS</t>
  </si>
  <si>
    <t>VALOR
OFERENTE</t>
  </si>
  <si>
    <t>VALOR
TECHO PROPUESTA</t>
  </si>
  <si>
    <t xml:space="preserve">CANALES ALTERNOS 
DE SERVICIO </t>
  </si>
  <si>
    <t>PROPORCIÓN INCREMENTO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</si>
</sst>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8"/>
      <name val="Calibri Light"/>
      <family val="2"/>
    </font>
    <font>
      <sz val="10"/>
      <color rgb="FFFFFFFF"/>
      <name val="Calibri Light"/>
      <family val="2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b/>
      <sz val="10"/>
      <color theme="8"/>
      <name val="Calibri Light"/>
      <family val="2"/>
    </font>
    <font>
      <b/>
      <sz val="16"/>
      <color theme="8"/>
      <name val="Calibri Light"/>
      <family val="2"/>
    </font>
    <font>
      <b/>
      <sz val="26"/>
      <color theme="8"/>
      <name val="Calibri Light"/>
      <family val="2"/>
    </font>
    <font>
      <b/>
      <sz val="10"/>
      <color theme="1"/>
      <name val="Calibri Light"/>
      <family val="2"/>
    </font>
    <font>
      <b/>
      <sz val="10"/>
      <color rgb="FFFFFFFF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78217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double">
        <color theme="8"/>
      </left>
      <right style="thin">
        <color theme="8"/>
      </right>
      <top style="double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double">
        <color theme="8"/>
      </top>
      <bottom style="thin">
        <color theme="8"/>
      </bottom>
      <diagonal/>
    </border>
    <border>
      <left style="thin">
        <color theme="8"/>
      </left>
      <right style="double">
        <color theme="8"/>
      </right>
      <top style="double">
        <color theme="8"/>
      </top>
      <bottom style="thin">
        <color theme="8"/>
      </bottom>
      <diagonal/>
    </border>
    <border>
      <left style="double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double">
        <color theme="8"/>
      </right>
      <top style="thin">
        <color theme="8"/>
      </top>
      <bottom style="thin">
        <color theme="8"/>
      </bottom>
      <diagonal/>
    </border>
    <border>
      <left style="double">
        <color theme="8"/>
      </left>
      <right style="thin">
        <color theme="8"/>
      </right>
      <top style="thin">
        <color theme="8"/>
      </top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double">
        <color theme="8"/>
      </bottom>
      <diagonal/>
    </border>
    <border>
      <left style="thin">
        <color theme="8"/>
      </left>
      <right style="double">
        <color theme="8"/>
      </right>
      <top style="thin">
        <color theme="8"/>
      </top>
      <bottom style="double">
        <color theme="8"/>
      </bottom>
      <diagonal/>
    </border>
    <border>
      <left style="thin">
        <color theme="8"/>
      </left>
      <right/>
      <top style="double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double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double">
        <color theme="8"/>
      </right>
      <top style="double">
        <color theme="8"/>
      </top>
      <bottom/>
      <diagonal/>
    </border>
    <border>
      <left/>
      <right style="thin">
        <color theme="8"/>
      </right>
      <top style="double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double">
        <color theme="8"/>
      </bottom>
      <diagonal/>
    </border>
    <border>
      <left style="double">
        <color rgb="FFBFBFBF"/>
      </left>
      <right style="thin">
        <color rgb="FFBFBFBF"/>
      </right>
      <top style="double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double">
        <color rgb="FFBFBFBF"/>
      </top>
      <bottom style="thin">
        <color rgb="FFBFBFBF"/>
      </bottom>
      <diagonal/>
    </border>
    <border>
      <left style="double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double">
        <color rgb="FFBFBFBF"/>
      </left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double">
        <color rgb="FFBFBFBF"/>
      </right>
      <top style="thin">
        <color rgb="FFBFBFBF"/>
      </top>
      <bottom style="double">
        <color rgb="FFBFBFBF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164" fontId="7" fillId="0" borderId="0" xfId="0" applyNumberFormat="1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/>
    </xf>
    <xf numFmtId="42" fontId="4" fillId="0" borderId="0" xfId="1" applyFont="1" applyFill="1" applyBorder="1" applyAlignment="1">
      <alignment horizontal="center" vertical="center"/>
    </xf>
    <xf numFmtId="42" fontId="4" fillId="0" borderId="0" xfId="1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2" fontId="7" fillId="0" borderId="6" xfId="1" applyFont="1" applyBorder="1" applyAlignment="1" applyProtection="1">
      <alignment horizontal="right" vertical="center" wrapText="1"/>
      <protection locked="0"/>
    </xf>
    <xf numFmtId="42" fontId="7" fillId="0" borderId="9" xfId="1" applyFont="1" applyBorder="1" applyAlignment="1" applyProtection="1">
      <alignment horizontal="right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42" fontId="2" fillId="4" borderId="1" xfId="1" applyFont="1" applyFill="1" applyBorder="1" applyAlignment="1" applyProtection="1">
      <alignment horizontal="center" vertical="center" wrapText="1"/>
    </xf>
    <xf numFmtId="42" fontId="2" fillId="4" borderId="8" xfId="1" applyFont="1" applyFill="1" applyBorder="1" applyAlignment="1" applyProtection="1">
      <alignment horizontal="center" vertical="center" wrapText="1"/>
    </xf>
    <xf numFmtId="42" fontId="4" fillId="0" borderId="23" xfId="1" applyFont="1" applyBorder="1" applyAlignment="1" applyProtection="1">
      <alignment horizontal="center" vertical="center"/>
    </xf>
    <xf numFmtId="42" fontId="4" fillId="0" borderId="24" xfId="1" applyFont="1" applyBorder="1" applyAlignment="1" applyProtection="1">
      <alignment horizontal="center" vertical="center"/>
    </xf>
    <xf numFmtId="42" fontId="4" fillId="0" borderId="22" xfId="1" applyFont="1" applyBorder="1" applyAlignment="1" applyProtection="1">
      <alignment horizontal="center" vertical="center"/>
    </xf>
    <xf numFmtId="42" fontId="4" fillId="0" borderId="23" xfId="1" applyFont="1" applyBorder="1" applyAlignment="1" applyProtection="1">
      <alignment vertical="center"/>
    </xf>
    <xf numFmtId="42" fontId="4" fillId="0" borderId="25" xfId="1" applyFont="1" applyBorder="1" applyAlignment="1" applyProtection="1">
      <alignment horizontal="center" vertical="center"/>
    </xf>
    <xf numFmtId="42" fontId="4" fillId="0" borderId="20" xfId="1" applyFont="1" applyBorder="1" applyAlignment="1" applyProtection="1">
      <alignment horizontal="center" vertical="center"/>
    </xf>
    <xf numFmtId="42" fontId="4" fillId="0" borderId="21" xfId="1" applyFont="1" applyBorder="1" applyAlignment="1" applyProtection="1">
      <alignment horizontal="center" vertical="center"/>
    </xf>
    <xf numFmtId="10" fontId="5" fillId="0" borderId="1" xfId="2" applyNumberFormat="1" applyFont="1" applyBorder="1" applyAlignment="1" applyProtection="1">
      <alignment horizontal="center" vertical="center"/>
    </xf>
    <xf numFmtId="10" fontId="5" fillId="0" borderId="1" xfId="2" applyNumberFormat="1" applyFont="1" applyFill="1" applyBorder="1" applyAlignment="1" applyProtection="1">
      <alignment horizontal="center" vertical="center"/>
    </xf>
    <xf numFmtId="9" fontId="5" fillId="0" borderId="6" xfId="2" applyFont="1" applyFill="1" applyBorder="1" applyAlignment="1" applyProtection="1">
      <alignment horizontal="center" vertical="center"/>
    </xf>
    <xf numFmtId="10" fontId="5" fillId="0" borderId="8" xfId="2" applyNumberFormat="1" applyFont="1" applyBorder="1" applyAlignment="1" applyProtection="1">
      <alignment horizontal="center" vertical="center"/>
    </xf>
    <xf numFmtId="10" fontId="5" fillId="0" borderId="8" xfId="2" applyNumberFormat="1" applyFont="1" applyFill="1" applyBorder="1" applyAlignment="1" applyProtection="1">
      <alignment horizontal="center" vertical="center"/>
    </xf>
    <xf numFmtId="9" fontId="5" fillId="0" borderId="9" xfId="2" applyFont="1" applyFill="1" applyBorder="1" applyAlignment="1" applyProtection="1">
      <alignment horizontal="center" vertical="center"/>
    </xf>
    <xf numFmtId="42" fontId="4" fillId="0" borderId="6" xfId="1" applyFont="1" applyBorder="1" applyAlignment="1" applyProtection="1">
      <alignment horizontal="center" vertical="center"/>
      <protection locked="0"/>
    </xf>
    <xf numFmtId="42" fontId="4" fillId="0" borderId="9" xfId="1" applyFont="1" applyBorder="1" applyAlignment="1" applyProtection="1">
      <alignment vertical="center"/>
      <protection locked="0"/>
    </xf>
    <xf numFmtId="42" fontId="4" fillId="3" borderId="6" xfId="1" applyFont="1" applyFill="1" applyBorder="1" applyAlignment="1" applyProtection="1">
      <alignment vertical="center"/>
      <protection locked="0"/>
    </xf>
    <xf numFmtId="42" fontId="4" fillId="0" borderId="6" xfId="1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42" fontId="5" fillId="0" borderId="0" xfId="0" applyNumberFormat="1" applyFont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42" fontId="2" fillId="4" borderId="11" xfId="1" applyFont="1" applyFill="1" applyBorder="1" applyAlignment="1" applyProtection="1">
      <alignment horizontal="center" vertical="center" wrapText="1"/>
    </xf>
    <xf numFmtId="42" fontId="2" fillId="4" borderId="16" xfId="1" applyFont="1" applyFill="1" applyBorder="1" applyAlignment="1" applyProtection="1">
      <alignment horizontal="center" vertical="center" wrapText="1"/>
    </xf>
    <xf numFmtId="42" fontId="2" fillId="4" borderId="12" xfId="1" applyFont="1" applyFill="1" applyBorder="1" applyAlignment="1" applyProtection="1">
      <alignment horizontal="center" vertical="center" wrapText="1"/>
    </xf>
    <xf numFmtId="42" fontId="2" fillId="4" borderId="15" xfId="1" applyFont="1" applyFill="1" applyBorder="1" applyAlignment="1" applyProtection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10" fontId="5" fillId="0" borderId="1" xfId="2" applyNumberFormat="1" applyFont="1" applyBorder="1" applyAlignment="1" applyProtection="1">
      <alignment horizontal="center" vertical="center" wrapText="1"/>
    </xf>
    <xf numFmtId="10" fontId="5" fillId="0" borderId="8" xfId="2" applyNumberFormat="1" applyFont="1" applyBorder="1" applyAlignment="1" applyProtection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6C7E-4C92-4E57-B634-586E953A6843}">
  <dimension ref="B3:L33"/>
  <sheetViews>
    <sheetView showGridLines="0" tabSelected="1" topLeftCell="B1" workbookViewId="0">
      <selection activeCell="B42" sqref="B42"/>
    </sheetView>
  </sheetViews>
  <sheetFormatPr baseColWidth="10" defaultColWidth="10.81640625" defaultRowHeight="13" x14ac:dyDescent="0.35"/>
  <cols>
    <col min="1" max="1" width="3.1796875" style="15" customWidth="1"/>
    <col min="2" max="2" width="33.26953125" style="16" customWidth="1"/>
    <col min="3" max="3" width="10.453125" style="16" customWidth="1"/>
    <col min="4" max="4" width="12.1796875" style="14" bestFit="1" customWidth="1"/>
    <col min="5" max="5" width="16.1796875" style="15" customWidth="1"/>
    <col min="6" max="6" width="5.81640625" style="15" bestFit="1" customWidth="1"/>
    <col min="7" max="10" width="18.26953125" style="15" customWidth="1"/>
    <col min="11" max="11" width="10.81640625" style="15"/>
    <col min="12" max="12" width="52.1796875" style="15" customWidth="1"/>
    <col min="13" max="16384" width="10.81640625" style="15"/>
  </cols>
  <sheetData>
    <row r="3" spans="2:12" x14ac:dyDescent="0.35">
      <c r="B3" s="63" t="s">
        <v>29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12" x14ac:dyDescent="0.3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2:12" x14ac:dyDescent="0.3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7" spans="2:12" x14ac:dyDescent="0.35">
      <c r="B7" s="64" t="s">
        <v>28</v>
      </c>
      <c r="C7" s="64"/>
      <c r="D7" s="64"/>
      <c r="E7" s="64"/>
      <c r="F7" s="64"/>
      <c r="G7" s="64"/>
      <c r="L7" s="43" t="s">
        <v>0</v>
      </c>
    </row>
    <row r="8" spans="2:12" x14ac:dyDescent="0.35">
      <c r="B8" s="64"/>
      <c r="C8" s="64"/>
      <c r="D8" s="64"/>
      <c r="E8" s="64"/>
      <c r="F8" s="64"/>
      <c r="G8" s="64"/>
      <c r="L8" s="15" t="s">
        <v>27</v>
      </c>
    </row>
    <row r="9" spans="2:12" x14ac:dyDescent="0.35">
      <c r="B9" s="64"/>
      <c r="C9" s="64"/>
      <c r="D9" s="64"/>
      <c r="E9" s="64"/>
      <c r="F9" s="64"/>
      <c r="G9" s="64"/>
      <c r="J9" s="23"/>
      <c r="L9" s="15" t="s">
        <v>1</v>
      </c>
    </row>
    <row r="10" spans="2:12" ht="13.5" thickBot="1" x14ac:dyDescent="0.4">
      <c r="L10" s="15" t="s">
        <v>2</v>
      </c>
    </row>
    <row r="11" spans="2:12" ht="26.5" thickTop="1" x14ac:dyDescent="0.35">
      <c r="B11" s="45" t="s">
        <v>3</v>
      </c>
      <c r="C11" s="65">
        <v>2024</v>
      </c>
      <c r="D11" s="65"/>
      <c r="E11" s="51">
        <v>2025</v>
      </c>
      <c r="F11" s="51">
        <v>2026</v>
      </c>
      <c r="G11" s="49" t="s">
        <v>34</v>
      </c>
      <c r="H11" s="3"/>
      <c r="I11" s="3"/>
      <c r="L11" s="16" t="s">
        <v>4</v>
      </c>
    </row>
    <row r="12" spans="2:12" ht="14.9" customHeight="1" x14ac:dyDescent="0.35">
      <c r="B12" s="17" t="s">
        <v>5</v>
      </c>
      <c r="C12" s="66">
        <v>0.06</v>
      </c>
      <c r="D12" s="66"/>
      <c r="E12" s="33">
        <v>3.7999999999999999E-2</v>
      </c>
      <c r="F12" s="34">
        <v>3.5000000000000003E-2</v>
      </c>
      <c r="G12" s="35">
        <v>0.2</v>
      </c>
      <c r="H12" s="4"/>
      <c r="I12" s="4"/>
      <c r="L12" s="15" t="s">
        <v>6</v>
      </c>
    </row>
    <row r="13" spans="2:12" ht="15" customHeight="1" thickBot="1" x14ac:dyDescent="0.4">
      <c r="B13" s="18" t="s">
        <v>7</v>
      </c>
      <c r="C13" s="67">
        <v>0.121</v>
      </c>
      <c r="D13" s="67"/>
      <c r="E13" s="36">
        <v>8.7999999999999995E-2</v>
      </c>
      <c r="F13" s="37">
        <v>6.8000000000000005E-2</v>
      </c>
      <c r="G13" s="38">
        <v>0.8</v>
      </c>
      <c r="H13" s="4"/>
      <c r="I13" s="4"/>
      <c r="L13" s="15" t="s">
        <v>8</v>
      </c>
    </row>
    <row r="14" spans="2:12" ht="13.5" thickTop="1" x14ac:dyDescent="0.35"/>
    <row r="15" spans="2:12" ht="13" customHeight="1" x14ac:dyDescent="0.35">
      <c r="B15" s="68" t="s">
        <v>30</v>
      </c>
      <c r="C15" s="68"/>
      <c r="D15" s="68"/>
      <c r="E15" s="68"/>
      <c r="F15" s="68"/>
      <c r="G15" s="68"/>
      <c r="H15" s="68"/>
      <c r="I15" s="68"/>
      <c r="J15" s="68"/>
    </row>
    <row r="16" spans="2:12" ht="13.5" thickBot="1" x14ac:dyDescent="0.4"/>
    <row r="17" spans="2:12" ht="39.5" thickTop="1" x14ac:dyDescent="0.35">
      <c r="B17" s="45" t="s">
        <v>9</v>
      </c>
      <c r="C17" s="46" t="s">
        <v>10</v>
      </c>
      <c r="D17" s="46" t="s">
        <v>11</v>
      </c>
      <c r="E17" s="47" t="s">
        <v>12</v>
      </c>
      <c r="F17" s="8"/>
      <c r="G17" s="54" t="s">
        <v>13</v>
      </c>
      <c r="H17" s="55" t="s">
        <v>14</v>
      </c>
      <c r="I17" s="55" t="s">
        <v>15</v>
      </c>
      <c r="J17" s="56" t="s">
        <v>16</v>
      </c>
    </row>
    <row r="18" spans="2:12" x14ac:dyDescent="0.35">
      <c r="B18" s="52" t="s">
        <v>17</v>
      </c>
      <c r="C18" s="11">
        <v>184</v>
      </c>
      <c r="D18" s="24">
        <f>31975.6977662152*1.19</f>
        <v>38051.080341796085</v>
      </c>
      <c r="E18" s="39"/>
      <c r="F18" s="9"/>
      <c r="G18" s="31">
        <f>E18</f>
        <v>0</v>
      </c>
      <c r="H18" s="32">
        <f>((E18*$G$13)*$E$13)+((E18*$G$12)*$E$12)+E18</f>
        <v>0</v>
      </c>
      <c r="I18" s="32">
        <f>((H18*$G$13)*$F$13)+((H18*$G$12)*$F$12)+H18</f>
        <v>0</v>
      </c>
      <c r="J18" s="28">
        <f>(((G18*C18)*39)*12)+(((H18*C18)*40)*12)+(((I18*C18)*42)*12)</f>
        <v>0</v>
      </c>
    </row>
    <row r="19" spans="2:12" ht="13.5" thickBot="1" x14ac:dyDescent="0.4">
      <c r="B19" s="53" t="s">
        <v>18</v>
      </c>
      <c r="C19" s="12">
        <v>39</v>
      </c>
      <c r="D19" s="25">
        <f>6066676*1.19</f>
        <v>7219344.4399999995</v>
      </c>
      <c r="E19" s="40"/>
      <c r="F19" s="10"/>
      <c r="G19" s="29">
        <f>E19</f>
        <v>0</v>
      </c>
      <c r="H19" s="27">
        <f>((E19*$G$13)*$E$13)+((E19*$G$12)*$E$12)+E19</f>
        <v>0</v>
      </c>
      <c r="I19" s="27">
        <f>((H19*$G$13)*$F$13)+((H19*$G$12)*$F$12)+H19</f>
        <v>0</v>
      </c>
      <c r="J19" s="30">
        <f>+((G19*C19)*12)+((H19*40)*12)+((I19*42)*12)</f>
        <v>0</v>
      </c>
    </row>
    <row r="20" spans="2:12" ht="14" thickTop="1" thickBot="1" x14ac:dyDescent="0.4">
      <c r="B20" s="5"/>
      <c r="C20" s="5"/>
      <c r="D20" s="13"/>
      <c r="E20" s="6"/>
      <c r="F20" s="6"/>
      <c r="G20" s="6"/>
      <c r="H20" s="6"/>
      <c r="I20" s="6"/>
      <c r="J20" s="6"/>
      <c r="L20" s="44"/>
    </row>
    <row r="21" spans="2:12" ht="39.5" thickTop="1" x14ac:dyDescent="0.35">
      <c r="B21" s="45" t="s">
        <v>19</v>
      </c>
      <c r="C21" s="46" t="s">
        <v>10</v>
      </c>
      <c r="D21" s="46" t="s">
        <v>11</v>
      </c>
      <c r="E21" s="50" t="s">
        <v>31</v>
      </c>
      <c r="F21" s="8"/>
      <c r="G21" s="54" t="s">
        <v>13</v>
      </c>
      <c r="H21" s="55" t="s">
        <v>14</v>
      </c>
      <c r="I21" s="55" t="s">
        <v>15</v>
      </c>
      <c r="J21" s="56" t="s">
        <v>16</v>
      </c>
    </row>
    <row r="22" spans="2:12" ht="26" x14ac:dyDescent="0.35">
      <c r="B22" s="52" t="s">
        <v>20</v>
      </c>
      <c r="C22" s="11">
        <v>19</v>
      </c>
      <c r="D22" s="24">
        <f>6458524*1.19</f>
        <v>7685643.5599999996</v>
      </c>
      <c r="E22" s="19"/>
      <c r="F22" s="7"/>
      <c r="G22" s="31">
        <f>E22</f>
        <v>0</v>
      </c>
      <c r="H22" s="32">
        <f>((E22*$G$13)*$E$13)+((E22*$G$12)*$E$12)+E22</f>
        <v>0</v>
      </c>
      <c r="I22" s="32">
        <f>((H22*$G$13)*$F$13)+((H22*$G$12)*$F$12)+H22</f>
        <v>0</v>
      </c>
      <c r="J22" s="28">
        <f>((G22*C22)*12)+((H22*C22)*12)+((I22*C22)*12)</f>
        <v>0</v>
      </c>
    </row>
    <row r="23" spans="2:12" ht="26.5" thickBot="1" x14ac:dyDescent="0.4">
      <c r="B23" s="53" t="s">
        <v>21</v>
      </c>
      <c r="C23" s="12">
        <v>4</v>
      </c>
      <c r="D23" s="25">
        <f>5467167*1.19</f>
        <v>6505928.7299999995</v>
      </c>
      <c r="E23" s="19"/>
      <c r="F23" s="7"/>
      <c r="G23" s="29">
        <f>E23</f>
        <v>0</v>
      </c>
      <c r="H23" s="27">
        <f>((E23*$G$13)*$E$13)+((E23*$G$12)*$E$12)+E23</f>
        <v>0</v>
      </c>
      <c r="I23" s="27">
        <f>((H23*$G$13)*$F$13)+((H23*$G$12)*$F$12)+H23</f>
        <v>0</v>
      </c>
      <c r="J23" s="30">
        <f>+((G23*C23)*12)+((H23*C23)*12)+((I23*C23)*12)</f>
        <v>0</v>
      </c>
    </row>
    <row r="24" spans="2:12" ht="14" thickTop="1" thickBot="1" x14ac:dyDescent="0.4">
      <c r="B24" s="5"/>
      <c r="C24" s="5"/>
      <c r="D24" s="13"/>
      <c r="E24" s="6"/>
      <c r="F24" s="6"/>
      <c r="G24" s="6"/>
      <c r="H24" s="6"/>
      <c r="I24" s="6"/>
      <c r="J24" s="6"/>
    </row>
    <row r="25" spans="2:12" ht="39.5" thickTop="1" x14ac:dyDescent="0.35">
      <c r="B25" s="45" t="s">
        <v>22</v>
      </c>
      <c r="C25" s="48" t="s">
        <v>10</v>
      </c>
      <c r="D25" s="46" t="s">
        <v>11</v>
      </c>
      <c r="E25" s="49" t="s">
        <v>31</v>
      </c>
      <c r="F25" s="8"/>
      <c r="G25" s="54" t="s">
        <v>13</v>
      </c>
      <c r="H25" s="55" t="s">
        <v>14</v>
      </c>
      <c r="I25" s="55" t="s">
        <v>15</v>
      </c>
      <c r="J25" s="56" t="s">
        <v>16</v>
      </c>
    </row>
    <row r="26" spans="2:12" ht="13.5" thickBot="1" x14ac:dyDescent="0.4">
      <c r="B26" s="52" t="s">
        <v>23</v>
      </c>
      <c r="C26" s="21">
        <v>184</v>
      </c>
      <c r="D26" s="24">
        <f>31975.6977662152*1.19</f>
        <v>38051.080341796085</v>
      </c>
      <c r="E26" s="19"/>
      <c r="F26" s="7"/>
      <c r="G26" s="26">
        <f>E26</f>
        <v>0</v>
      </c>
      <c r="H26" s="27">
        <f>((E26*$G$13)*$E$13)+((E26*$G$12)*$E$12)+E26</f>
        <v>0</v>
      </c>
      <c r="I26" s="27">
        <f>((H26*$G$13)*$F$13)+((H26*$G$12)*$F$12)+H26</f>
        <v>0</v>
      </c>
      <c r="J26" s="28">
        <f>(((G26*C26)*8)*12)+(((H26*C26)*8)*12)+(((I26*C26)*8)*12)</f>
        <v>0</v>
      </c>
    </row>
    <row r="27" spans="2:12" ht="14" thickTop="1" thickBot="1" x14ac:dyDescent="0.4">
      <c r="B27" s="53" t="s">
        <v>18</v>
      </c>
      <c r="C27" s="22">
        <v>8</v>
      </c>
      <c r="D27" s="25">
        <f>6066676*1.19</f>
        <v>7219344.4399999995</v>
      </c>
      <c r="E27" s="20"/>
      <c r="F27" s="7"/>
      <c r="G27" s="29">
        <f>E27</f>
        <v>0</v>
      </c>
      <c r="H27" s="27">
        <f>((E27*$G$13)*$E$13)+((E27*$G$12)*$E$12)+E27</f>
        <v>0</v>
      </c>
      <c r="I27" s="27">
        <f>((H27*$G$13)*$F$13)+((H27*$G$12)*$F$12)+H27</f>
        <v>0</v>
      </c>
      <c r="J27" s="30">
        <f>+((G27*C27)*12)+((H27*C27)*12)+((I27*C27)*12)</f>
        <v>0</v>
      </c>
    </row>
    <row r="28" spans="2:12" ht="14" thickTop="1" thickBot="1" x14ac:dyDescent="0.4">
      <c r="B28" s="5"/>
      <c r="C28" s="5"/>
      <c r="D28" s="13"/>
      <c r="E28" s="6"/>
      <c r="F28" s="6"/>
      <c r="G28" s="6"/>
      <c r="H28" s="6"/>
      <c r="I28" s="6"/>
      <c r="J28" s="6"/>
    </row>
    <row r="29" spans="2:12" ht="39.65" customHeight="1" thickTop="1" x14ac:dyDescent="0.35">
      <c r="B29" s="45" t="s">
        <v>33</v>
      </c>
      <c r="C29" s="57" t="s">
        <v>32</v>
      </c>
      <c r="D29" s="58"/>
      <c r="E29" s="47" t="s">
        <v>12</v>
      </c>
      <c r="F29" s="1"/>
      <c r="G29" s="54" t="s">
        <v>13</v>
      </c>
      <c r="H29" s="55" t="s">
        <v>14</v>
      </c>
      <c r="I29" s="56" t="s">
        <v>15</v>
      </c>
    </row>
    <row r="30" spans="2:12" ht="14.9" customHeight="1" x14ac:dyDescent="0.35">
      <c r="B30" s="52" t="s">
        <v>24</v>
      </c>
      <c r="C30" s="61">
        <f>6422.00788867325*1.19</f>
        <v>7642.1893875211672</v>
      </c>
      <c r="D30" s="62"/>
      <c r="E30" s="41"/>
      <c r="F30" s="2"/>
      <c r="G30" s="31">
        <f>E30</f>
        <v>0</v>
      </c>
      <c r="H30" s="32">
        <f>((E30*$G$13)*$E$13)+((E30*$G$12)*$E$12)+E30</f>
        <v>0</v>
      </c>
      <c r="I30" s="28">
        <f>((H30*$G$13)*$F$13)+((H30*$G$12)*$F$12)+H30</f>
        <v>0</v>
      </c>
    </row>
    <row r="31" spans="2:12" ht="26" x14ac:dyDescent="0.35">
      <c r="B31" s="52" t="s">
        <v>25</v>
      </c>
      <c r="C31" s="61">
        <f>517.51144*1.19</f>
        <v>615.83861359999992</v>
      </c>
      <c r="D31" s="62"/>
      <c r="E31" s="42"/>
      <c r="F31" s="2"/>
      <c r="G31" s="31">
        <f t="shared" ref="G31:G32" si="0">E31</f>
        <v>0</v>
      </c>
      <c r="H31" s="32">
        <f t="shared" ref="H31:H32" si="1">((E31*$G$13)*$E$13)+((E31*$G$12)*$E$12)+E31</f>
        <v>0</v>
      </c>
      <c r="I31" s="28">
        <f t="shared" ref="I31:I32" si="2">((H31*$G$13)*$F$13)+((H31*$G$12)*$F$12)+H31</f>
        <v>0</v>
      </c>
    </row>
    <row r="32" spans="2:12" ht="15" customHeight="1" thickBot="1" x14ac:dyDescent="0.4">
      <c r="B32" s="53" t="s">
        <v>26</v>
      </c>
      <c r="C32" s="59">
        <f>6422.00788867325*1.19</f>
        <v>7642.1893875211672</v>
      </c>
      <c r="D32" s="60"/>
      <c r="E32" s="40"/>
      <c r="F32" s="2"/>
      <c r="G32" s="26">
        <f t="shared" si="0"/>
        <v>0</v>
      </c>
      <c r="H32" s="27">
        <f t="shared" si="1"/>
        <v>0</v>
      </c>
      <c r="I32" s="30">
        <f t="shared" si="2"/>
        <v>0</v>
      </c>
    </row>
    <row r="33" spans="2:10" ht="13.5" thickTop="1" x14ac:dyDescent="0.35">
      <c r="B33" s="5"/>
      <c r="C33" s="5"/>
      <c r="D33" s="13"/>
      <c r="E33" s="6"/>
      <c r="F33" s="6"/>
      <c r="G33" s="6"/>
      <c r="H33" s="6"/>
      <c r="I33" s="6"/>
      <c r="J33" s="6"/>
    </row>
  </sheetData>
  <sheetProtection selectLockedCells="1"/>
  <mergeCells count="10">
    <mergeCell ref="B3:L5"/>
    <mergeCell ref="B7:G9"/>
    <mergeCell ref="C11:D11"/>
    <mergeCell ref="C12:D12"/>
    <mergeCell ref="C13:D13"/>
    <mergeCell ref="B15:J15"/>
    <mergeCell ref="C29:D29"/>
    <mergeCell ref="C32:D32"/>
    <mergeCell ref="C31:D31"/>
    <mergeCell ref="C30:D30"/>
  </mergeCells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fa20ce-4a15-48da-89c9-a72adf9d0e4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595965736FBE4DB940321E9E262A9E" ma:contentTypeVersion="15" ma:contentTypeDescription="Crear nuevo documento." ma:contentTypeScope="" ma:versionID="3516d614697784c056d3a88585b9496c">
  <xsd:schema xmlns:xsd="http://www.w3.org/2001/XMLSchema" xmlns:xs="http://www.w3.org/2001/XMLSchema" xmlns:p="http://schemas.microsoft.com/office/2006/metadata/properties" xmlns:ns3="ab1b8f57-693a-4ba5-9fba-e66575f3c7c8" xmlns:ns4="83fa20ce-4a15-48da-89c9-a72adf9d0e43" targetNamespace="http://schemas.microsoft.com/office/2006/metadata/properties" ma:root="true" ma:fieldsID="d0b593a72634b7a72bb567157ffd9878" ns3:_="" ns4:_="">
    <xsd:import namespace="ab1b8f57-693a-4ba5-9fba-e66575f3c7c8"/>
    <xsd:import namespace="83fa20ce-4a15-48da-89c9-a72adf9d0e4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b8f57-693a-4ba5-9fba-e66575f3c7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a20ce-4a15-48da-89c9-a72adf9d0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CFA3FF-1B4D-481C-9424-EC865CB53A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50200A-C569-4FE5-B211-597797BF366D}">
  <ds:schemaRefs>
    <ds:schemaRef ds:uri="http://purl.org/dc/terms/"/>
    <ds:schemaRef ds:uri="http://schemas.microsoft.com/office/2006/documentManagement/types"/>
    <ds:schemaRef ds:uri="83fa20ce-4a15-48da-89c9-a72adf9d0e4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b1b8f57-693a-4ba5-9fba-e66575f3c7c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8635AD-24E6-4D20-BEF0-F802C72BF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b8f57-693a-4ba5-9fba-e66575f3c7c8"/>
    <ds:schemaRef ds:uri="83fa20ce-4a15-48da-89c9-a72adf9d0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DAVID SANCHEZ DAZA</dc:creator>
  <cp:keywords/>
  <dc:description/>
  <cp:lastModifiedBy>CRISTIAN CAMILO MORALES</cp:lastModifiedBy>
  <cp:revision/>
  <dcterms:created xsi:type="dcterms:W3CDTF">2024-08-28T17:21:40Z</dcterms:created>
  <dcterms:modified xsi:type="dcterms:W3CDTF">2024-09-20T17:10:04Z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2024-08-30T21:21:34Z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5682e005-cd18-48d9-a7c0-b7d8d9e6a1b9</vt:lpwstr>
  </property>
  <property fmtid="{D5CDD505-2E9C-101B-9397-08002B2CF9AE}" pid="8" name="MSIP_Label_1f9f3886-688c-41ec-beb5-f6c446299e5f_ContentBits">
    <vt:lpwstr>2</vt:lpwstr>
  </property>
  <property fmtid="{D5CDD505-2E9C-101B-9397-08002B2CF9AE}" pid="9" name="ContentTypeId">
    <vt:lpwstr>0x0101002C595965736FBE4DB940321E9E262A9E</vt:lpwstr>
  </property>
</Properties>
</file>