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GARCIAJ\Downloads\"/>
    </mc:Choice>
  </mc:AlternateContent>
  <xr:revisionPtr revIDLastSave="0" documentId="8_{170BF230-4D7C-4674-9F95-A29CE980EE77}" xr6:coauthVersionLast="47" xr6:coauthVersionMax="47" xr10:uidLastSave="{00000000-0000-0000-0000-000000000000}"/>
  <bookViews>
    <workbookView xWindow="-110" yWindow="-110" windowWidth="19420" windowHeight="10420" tabRatio="617" xr2:uid="{63D8615D-13E5-4AEA-ABB1-6EACB88EDC3A}"/>
  </bookViews>
  <sheets>
    <sheet name="Servicio Humano" sheetId="17" r:id="rId1"/>
    <sheet name="Medios Tecnológicos" sheetId="20" r:id="rId2"/>
    <sheet name="Instrucciones" sheetId="2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1" i="20" l="1"/>
  <c r="R6" i="20"/>
  <c r="R7" i="20"/>
  <c r="R8" i="20"/>
  <c r="R9" i="20"/>
  <c r="R10" i="20"/>
  <c r="R11" i="20"/>
  <c r="R12" i="20"/>
  <c r="R13" i="20"/>
  <c r="R14" i="20"/>
  <c r="R15" i="20"/>
  <c r="R16" i="20"/>
  <c r="R17" i="20"/>
  <c r="R18" i="20"/>
  <c r="R19" i="20"/>
  <c r="R20" i="20"/>
  <c r="R21" i="20"/>
  <c r="R22" i="20"/>
  <c r="R23" i="20"/>
  <c r="R24" i="20"/>
  <c r="R25" i="20"/>
  <c r="R26" i="20"/>
  <c r="R27" i="20"/>
  <c r="R28" i="20"/>
  <c r="R29" i="20"/>
  <c r="R30" i="20"/>
  <c r="R31" i="20"/>
  <c r="R32" i="20"/>
  <c r="R33" i="20"/>
  <c r="R34" i="20"/>
  <c r="R35" i="20"/>
  <c r="R36" i="20"/>
  <c r="R37" i="20"/>
  <c r="R38" i="20"/>
  <c r="R39" i="20"/>
  <c r="R40" i="20"/>
  <c r="R41" i="20"/>
  <c r="R42" i="20"/>
  <c r="R43" i="20"/>
  <c r="R44" i="20"/>
  <c r="R45" i="20"/>
  <c r="R46" i="20"/>
  <c r="R47" i="20"/>
  <c r="R48" i="20"/>
  <c r="R49" i="20"/>
  <c r="R50" i="20"/>
  <c r="R5" i="20"/>
  <c r="S5" i="20" s="1"/>
  <c r="H14" i="17"/>
  <c r="I14" i="17" s="1"/>
  <c r="H13" i="17"/>
  <c r="I13" i="17" s="1"/>
  <c r="H12" i="17"/>
  <c r="I12" i="17" s="1"/>
  <c r="H11" i="17"/>
  <c r="I11" i="17" s="1"/>
  <c r="H10" i="17"/>
  <c r="I10" i="17" s="1"/>
  <c r="H9" i="17"/>
  <c r="I9" i="17" s="1"/>
  <c r="U5" i="20" l="1"/>
  <c r="X5" i="20" s="1"/>
  <c r="AA5" i="20" s="1"/>
  <c r="N9" i="17" l="1"/>
  <c r="K9" i="17"/>
  <c r="L9" i="17" s="1"/>
  <c r="M9" i="17" l="1"/>
  <c r="N13" i="17" l="1"/>
  <c r="N10" i="17"/>
  <c r="N14" i="17"/>
  <c r="N12" i="17"/>
  <c r="N11" i="17"/>
  <c r="S6" i="20"/>
  <c r="U6" i="20"/>
  <c r="S7" i="20"/>
  <c r="U7" i="20"/>
  <c r="S8" i="20"/>
  <c r="U8" i="20"/>
  <c r="X8" i="20" s="1"/>
  <c r="AA8" i="20" s="1"/>
  <c r="S9" i="20"/>
  <c r="U9" i="20"/>
  <c r="S10" i="20"/>
  <c r="U10" i="20"/>
  <c r="X10" i="20" s="1"/>
  <c r="AA10" i="20" s="1"/>
  <c r="S11" i="20"/>
  <c r="U11" i="20"/>
  <c r="S12" i="20"/>
  <c r="U12" i="20"/>
  <c r="X12" i="20" s="1"/>
  <c r="AA12" i="20" s="1"/>
  <c r="S13" i="20"/>
  <c r="U13" i="20"/>
  <c r="S14" i="20"/>
  <c r="U14" i="20"/>
  <c r="X14" i="20" s="1"/>
  <c r="AA14" i="20" s="1"/>
  <c r="S15" i="20"/>
  <c r="U15" i="20"/>
  <c r="S16" i="20"/>
  <c r="U16" i="20"/>
  <c r="X16" i="20" s="1"/>
  <c r="AA16" i="20" s="1"/>
  <c r="U17" i="20"/>
  <c r="V17" i="20" s="1"/>
  <c r="W17" i="20" s="1"/>
  <c r="S18" i="20"/>
  <c r="U18" i="20"/>
  <c r="X18" i="20" s="1"/>
  <c r="AA18" i="20" s="1"/>
  <c r="S19" i="20"/>
  <c r="U19" i="20"/>
  <c r="U20" i="20"/>
  <c r="V20" i="20" s="1"/>
  <c r="U21" i="20"/>
  <c r="X21" i="20" s="1"/>
  <c r="AA21" i="20" s="1"/>
  <c r="S22" i="20"/>
  <c r="U22" i="20"/>
  <c r="X22" i="20" s="1"/>
  <c r="AA22" i="20" s="1"/>
  <c r="U23" i="20"/>
  <c r="V23" i="20" s="1"/>
  <c r="S24" i="20"/>
  <c r="U24" i="20"/>
  <c r="S25" i="20"/>
  <c r="U25" i="20"/>
  <c r="V25" i="20" s="1"/>
  <c r="U26" i="20"/>
  <c r="V26" i="20" s="1"/>
  <c r="S27" i="20"/>
  <c r="U27" i="20"/>
  <c r="X27" i="20" s="1"/>
  <c r="AA27" i="20" s="1"/>
  <c r="S28" i="20"/>
  <c r="U28" i="20"/>
  <c r="X28" i="20" s="1"/>
  <c r="AA28" i="20" s="1"/>
  <c r="U29" i="20"/>
  <c r="V29" i="20" s="1"/>
  <c r="W29" i="20" s="1"/>
  <c r="U30" i="20"/>
  <c r="X30" i="20" s="1"/>
  <c r="AA30" i="20" s="1"/>
  <c r="S31" i="20"/>
  <c r="U31" i="20"/>
  <c r="X31" i="20" s="1"/>
  <c r="AA31" i="20" s="1"/>
  <c r="U32" i="20"/>
  <c r="V32" i="20" s="1"/>
  <c r="W32" i="20" s="1"/>
  <c r="S33" i="20"/>
  <c r="U33" i="20"/>
  <c r="S34" i="20"/>
  <c r="U34" i="20"/>
  <c r="X34" i="20" s="1"/>
  <c r="AA34" i="20" s="1"/>
  <c r="U35" i="20"/>
  <c r="V35" i="20" s="1"/>
  <c r="S36" i="20"/>
  <c r="U36" i="20"/>
  <c r="X36" i="20" s="1"/>
  <c r="AA36" i="20" s="1"/>
  <c r="S37" i="20"/>
  <c r="U37" i="20"/>
  <c r="X37" i="20" s="1"/>
  <c r="AA37" i="20" s="1"/>
  <c r="U38" i="20"/>
  <c r="X38" i="20" s="1"/>
  <c r="AA38" i="20" s="1"/>
  <c r="U39" i="20"/>
  <c r="X39" i="20" s="1"/>
  <c r="AA39" i="20" s="1"/>
  <c r="S40" i="20"/>
  <c r="U40" i="20"/>
  <c r="X40" i="20" s="1"/>
  <c r="AA40" i="20" s="1"/>
  <c r="U41" i="20"/>
  <c r="X41" i="20" s="1"/>
  <c r="AA41" i="20" s="1"/>
  <c r="S42" i="20"/>
  <c r="U42" i="20"/>
  <c r="S43" i="20"/>
  <c r="U43" i="20"/>
  <c r="X43" i="20" s="1"/>
  <c r="AA43" i="20" s="1"/>
  <c r="U44" i="20"/>
  <c r="X44" i="20" s="1"/>
  <c r="AA44" i="20" s="1"/>
  <c r="S45" i="20"/>
  <c r="U45" i="20"/>
  <c r="X45" i="20" s="1"/>
  <c r="AA45" i="20" s="1"/>
  <c r="S46" i="20"/>
  <c r="U46" i="20"/>
  <c r="X46" i="20" s="1"/>
  <c r="AA46" i="20" s="1"/>
  <c r="U47" i="20"/>
  <c r="V47" i="20" s="1"/>
  <c r="S48" i="20"/>
  <c r="U48" i="20"/>
  <c r="V48" i="20" s="1"/>
  <c r="S49" i="20"/>
  <c r="U49" i="20"/>
  <c r="V49" i="20" s="1"/>
  <c r="U50" i="20"/>
  <c r="V50" i="20" s="1"/>
  <c r="V5" i="20"/>
  <c r="H51" i="20"/>
  <c r="V40" i="20" l="1"/>
  <c r="X29" i="20"/>
  <c r="AA29" i="20" s="1"/>
  <c r="V31" i="20"/>
  <c r="W31" i="20" s="1"/>
  <c r="V46" i="20"/>
  <c r="W46" i="20" s="1"/>
  <c r="V44" i="20"/>
  <c r="W44" i="20" s="1"/>
  <c r="V37" i="20"/>
  <c r="W37" i="20" s="1"/>
  <c r="X17" i="20"/>
  <c r="V12" i="20"/>
  <c r="W12" i="20" s="1"/>
  <c r="Y45" i="20"/>
  <c r="V28" i="20"/>
  <c r="W28" i="20" s="1"/>
  <c r="Y10" i="20"/>
  <c r="Z10" i="20" s="1"/>
  <c r="AE10" i="20"/>
  <c r="Y41" i="20"/>
  <c r="Z41" i="20" s="1"/>
  <c r="Y27" i="20"/>
  <c r="Z27" i="20" s="1"/>
  <c r="AE27" i="20"/>
  <c r="AE22" i="20"/>
  <c r="Y12" i="20"/>
  <c r="Z12" i="20" s="1"/>
  <c r="AE12" i="20"/>
  <c r="Y44" i="20"/>
  <c r="Z44" i="20" s="1"/>
  <c r="AE44" i="20"/>
  <c r="AE34" i="20"/>
  <c r="X32" i="20"/>
  <c r="AA32" i="20" s="1"/>
  <c r="Y38" i="20"/>
  <c r="Z38" i="20" s="1"/>
  <c r="AE38" i="20"/>
  <c r="Y36" i="20"/>
  <c r="Z36" i="20" s="1"/>
  <c r="AE36" i="20"/>
  <c r="Y18" i="20"/>
  <c r="Z18" i="20" s="1"/>
  <c r="AE18" i="20"/>
  <c r="AB40" i="20"/>
  <c r="AC40" i="20" s="1"/>
  <c r="AB39" i="20"/>
  <c r="AC39" i="20" s="1"/>
  <c r="Y39" i="20"/>
  <c r="Z39" i="20" s="1"/>
  <c r="V14" i="20"/>
  <c r="W14" i="20" s="1"/>
  <c r="W48" i="20"/>
  <c r="V22" i="20"/>
  <c r="W22" i="20" s="1"/>
  <c r="V10" i="20"/>
  <c r="W10" i="20" s="1"/>
  <c r="AB16" i="20"/>
  <c r="AE16" i="20"/>
  <c r="X25" i="20"/>
  <c r="AA25" i="20" s="1"/>
  <c r="W25" i="20"/>
  <c r="W35" i="20"/>
  <c r="X35" i="20"/>
  <c r="AA35" i="20" s="1"/>
  <c r="AB31" i="20"/>
  <c r="AC31" i="20" s="1"/>
  <c r="AE31" i="20"/>
  <c r="AE43" i="20"/>
  <c r="AB43" i="20"/>
  <c r="AC43" i="20" s="1"/>
  <c r="X19" i="20"/>
  <c r="V19" i="20"/>
  <c r="W19" i="20" s="1"/>
  <c r="S50" i="20"/>
  <c r="T50" i="20" s="1"/>
  <c r="V41" i="20"/>
  <c r="W41" i="20" s="1"/>
  <c r="V38" i="20"/>
  <c r="W38" i="20" s="1"/>
  <c r="X6" i="20"/>
  <c r="AA6" i="20" s="1"/>
  <c r="V6" i="20"/>
  <c r="W6" i="20" s="1"/>
  <c r="W26" i="20"/>
  <c r="AE39" i="20"/>
  <c r="Y30" i="20"/>
  <c r="Z30" i="20" s="1"/>
  <c r="Y21" i="20"/>
  <c r="Z21" i="20" s="1"/>
  <c r="T11" i="20"/>
  <c r="T49" i="20"/>
  <c r="X48" i="20"/>
  <c r="AA48" i="20" s="1"/>
  <c r="X47" i="20"/>
  <c r="AA47" i="20" s="1"/>
  <c r="V43" i="20"/>
  <c r="W43" i="20" s="1"/>
  <c r="X23" i="20"/>
  <c r="AA23" i="20" s="1"/>
  <c r="X20" i="20"/>
  <c r="AA20" i="20" s="1"/>
  <c r="V16" i="20"/>
  <c r="W16" i="20" s="1"/>
  <c r="X49" i="20"/>
  <c r="AA49" i="20" s="1"/>
  <c r="W47" i="20"/>
  <c r="X26" i="20"/>
  <c r="AA26" i="20" s="1"/>
  <c r="W23" i="20"/>
  <c r="W20" i="20"/>
  <c r="W49" i="20"/>
  <c r="W40" i="20"/>
  <c r="V34" i="20"/>
  <c r="W34" i="20" s="1"/>
  <c r="V8" i="20"/>
  <c r="W8" i="20" s="1"/>
  <c r="S47" i="20"/>
  <c r="T47" i="20" s="1"/>
  <c r="V42" i="20"/>
  <c r="W42" i="20" s="1"/>
  <c r="V33" i="20"/>
  <c r="W33" i="20" s="1"/>
  <c r="V24" i="20"/>
  <c r="W24" i="20" s="1"/>
  <c r="V15" i="20"/>
  <c r="W15" i="20" s="1"/>
  <c r="X9" i="20"/>
  <c r="AA9" i="20" s="1"/>
  <c r="V9" i="20"/>
  <c r="W9" i="20" s="1"/>
  <c r="Z45" i="20"/>
  <c r="S38" i="20"/>
  <c r="T38" i="20" s="1"/>
  <c r="Y37" i="20"/>
  <c r="Z37" i="20" s="1"/>
  <c r="S29" i="20"/>
  <c r="T29" i="20" s="1"/>
  <c r="Y28" i="20"/>
  <c r="Z28" i="20" s="1"/>
  <c r="S20" i="20"/>
  <c r="T20" i="20" s="1"/>
  <c r="AE14" i="20"/>
  <c r="AE8" i="20"/>
  <c r="V45" i="20"/>
  <c r="W45" i="20" s="1"/>
  <c r="T42" i="20"/>
  <c r="V36" i="20"/>
  <c r="W36" i="20" s="1"/>
  <c r="T33" i="20"/>
  <c r="V27" i="20"/>
  <c r="W27" i="20" s="1"/>
  <c r="T24" i="20"/>
  <c r="V18" i="20"/>
  <c r="W18" i="20" s="1"/>
  <c r="T15" i="20"/>
  <c r="X13" i="20"/>
  <c r="AA13" i="20" s="1"/>
  <c r="V13" i="20"/>
  <c r="W13" i="20" s="1"/>
  <c r="T9" i="20"/>
  <c r="X7" i="20"/>
  <c r="AA7" i="20" s="1"/>
  <c r="V7" i="20"/>
  <c r="W7" i="20" s="1"/>
  <c r="AE46" i="20"/>
  <c r="T46" i="20"/>
  <c r="S41" i="20"/>
  <c r="T41" i="20" s="1"/>
  <c r="Y40" i="20"/>
  <c r="S32" i="20"/>
  <c r="T32" i="20" s="1"/>
  <c r="Y31" i="20"/>
  <c r="Z31" i="20" s="1"/>
  <c r="AE29" i="20"/>
  <c r="S23" i="20"/>
  <c r="T23" i="20" s="1"/>
  <c r="Y22" i="20"/>
  <c r="Z22" i="20" s="1"/>
  <c r="X50" i="20"/>
  <c r="AA50" i="20" s="1"/>
  <c r="T48" i="20"/>
  <c r="Y46" i="20"/>
  <c r="Z46" i="20" s="1"/>
  <c r="T45" i="20"/>
  <c r="V39" i="20"/>
  <c r="W39" i="20" s="1"/>
  <c r="AE37" i="20"/>
  <c r="T36" i="20"/>
  <c r="V30" i="20"/>
  <c r="W30" i="20" s="1"/>
  <c r="AE28" i="20"/>
  <c r="T27" i="20"/>
  <c r="V21" i="20"/>
  <c r="W21" i="20" s="1"/>
  <c r="T18" i="20"/>
  <c r="Y14" i="20"/>
  <c r="Z14" i="20" s="1"/>
  <c r="T13" i="20"/>
  <c r="X11" i="20"/>
  <c r="AA11" i="20" s="1"/>
  <c r="V11" i="20"/>
  <c r="W11" i="20" s="1"/>
  <c r="Y8" i="20"/>
  <c r="Z8" i="20" s="1"/>
  <c r="T7" i="20"/>
  <c r="W50" i="20"/>
  <c r="AE45" i="20"/>
  <c r="S44" i="20"/>
  <c r="T44" i="20" s="1"/>
  <c r="Y43" i="20"/>
  <c r="Z43" i="20" s="1"/>
  <c r="X42" i="20"/>
  <c r="AA42" i="20" s="1"/>
  <c r="AE41" i="20"/>
  <c r="S39" i="20"/>
  <c r="T39" i="20" s="1"/>
  <c r="S35" i="20"/>
  <c r="T35" i="20" s="1"/>
  <c r="Y34" i="20"/>
  <c r="Z34" i="20" s="1"/>
  <c r="X33" i="20"/>
  <c r="AA33" i="20" s="1"/>
  <c r="S30" i="20"/>
  <c r="T30" i="20" s="1"/>
  <c r="S26" i="20"/>
  <c r="T26" i="20" s="1"/>
  <c r="X24" i="20"/>
  <c r="AA24" i="20" s="1"/>
  <c r="S21" i="20"/>
  <c r="T21" i="20" s="1"/>
  <c r="S17" i="20"/>
  <c r="T17" i="20" s="1"/>
  <c r="Y16" i="20"/>
  <c r="Z16" i="20" s="1"/>
  <c r="X15" i="20"/>
  <c r="AA15" i="20" s="1"/>
  <c r="T43" i="20"/>
  <c r="T40" i="20"/>
  <c r="T37" i="20"/>
  <c r="T34" i="20"/>
  <c r="T31" i="20"/>
  <c r="T28" i="20"/>
  <c r="T25" i="20"/>
  <c r="T22" i="20"/>
  <c r="T19" i="20"/>
  <c r="T16" i="20"/>
  <c r="T14" i="20"/>
  <c r="T12" i="20"/>
  <c r="T10" i="20"/>
  <c r="T8" i="20"/>
  <c r="T6" i="20"/>
  <c r="T5" i="20"/>
  <c r="Y17" i="20" l="1"/>
  <c r="Z17" i="20" s="1"/>
  <c r="AA17" i="20"/>
  <c r="AA19" i="20"/>
  <c r="AE19" i="20" s="1"/>
  <c r="AE5" i="20"/>
  <c r="Y29" i="20"/>
  <c r="Z29" i="20" s="1"/>
  <c r="AE17" i="20"/>
  <c r="Y19" i="20"/>
  <c r="Z19" i="20" s="1"/>
  <c r="AB22" i="20"/>
  <c r="AC22" i="20" s="1"/>
  <c r="AG22" i="20" s="1"/>
  <c r="AB34" i="20"/>
  <c r="AF34" i="20" s="1"/>
  <c r="AE40" i="20"/>
  <c r="Y20" i="20"/>
  <c r="Z20" i="20" s="1"/>
  <c r="AE20" i="20"/>
  <c r="Y26" i="20"/>
  <c r="Z26" i="20" s="1"/>
  <c r="AE26" i="20"/>
  <c r="Y23" i="20"/>
  <c r="Z23" i="20" s="1"/>
  <c r="AE32" i="20"/>
  <c r="Y32" i="20"/>
  <c r="Z32" i="20" s="1"/>
  <c r="Y6" i="20"/>
  <c r="Z6" i="20" s="1"/>
  <c r="AE6" i="20"/>
  <c r="Y35" i="20"/>
  <c r="Z35" i="20" s="1"/>
  <c r="AE35" i="20"/>
  <c r="Y48" i="20"/>
  <c r="Z48" i="20" s="1"/>
  <c r="AE48" i="20"/>
  <c r="Y47" i="20"/>
  <c r="Z47" i="20" s="1"/>
  <c r="AE47" i="20"/>
  <c r="AB25" i="20"/>
  <c r="AC25" i="20" s="1"/>
  <c r="AG43" i="20"/>
  <c r="AF31" i="20"/>
  <c r="Y25" i="20"/>
  <c r="Z25" i="20" s="1"/>
  <c r="AG31" i="20"/>
  <c r="AB21" i="20"/>
  <c r="AF21" i="20" s="1"/>
  <c r="AE21" i="20"/>
  <c r="AF39" i="20"/>
  <c r="AF16" i="20"/>
  <c r="Z40" i="20"/>
  <c r="AG40" i="20" s="1"/>
  <c r="AF40" i="20"/>
  <c r="AF43" i="20"/>
  <c r="AC16" i="20"/>
  <c r="AG16" i="20" s="1"/>
  <c r="AG39" i="20"/>
  <c r="AB30" i="20"/>
  <c r="AE30" i="20"/>
  <c r="AE49" i="20"/>
  <c r="Y49" i="20"/>
  <c r="Z49" i="20" s="1"/>
  <c r="Y9" i="20"/>
  <c r="Z9" i="20" s="1"/>
  <c r="AE9" i="20"/>
  <c r="AB18" i="20"/>
  <c r="AB45" i="20"/>
  <c r="AF45" i="20" s="1"/>
  <c r="AB38" i="20"/>
  <c r="AF38" i="20" s="1"/>
  <c r="Y7" i="20"/>
  <c r="Z7" i="20" s="1"/>
  <c r="AE7" i="20"/>
  <c r="Y33" i="20"/>
  <c r="Z33" i="20" s="1"/>
  <c r="AE33" i="20"/>
  <c r="AB14" i="20"/>
  <c r="AB10" i="20"/>
  <c r="AF10" i="20" s="1"/>
  <c r="AB27" i="20"/>
  <c r="Y13" i="20"/>
  <c r="Z13" i="20" s="1"/>
  <c r="AE13" i="20"/>
  <c r="Y24" i="20"/>
  <c r="Z24" i="20" s="1"/>
  <c r="AE24" i="20"/>
  <c r="AB41" i="20"/>
  <c r="AB19" i="20"/>
  <c r="AB29" i="20"/>
  <c r="AB44" i="20"/>
  <c r="AF44" i="20" s="1"/>
  <c r="Y15" i="20"/>
  <c r="Z15" i="20" s="1"/>
  <c r="AE15" i="20"/>
  <c r="Y42" i="20"/>
  <c r="Z42" i="20" s="1"/>
  <c r="AE42" i="20"/>
  <c r="Y11" i="20"/>
  <c r="Z11" i="20" s="1"/>
  <c r="AE11" i="20"/>
  <c r="AB8" i="20"/>
  <c r="AB37" i="20"/>
  <c r="AB28" i="20"/>
  <c r="Y50" i="20"/>
  <c r="Z50" i="20" s="1"/>
  <c r="AE50" i="20"/>
  <c r="AB36" i="20"/>
  <c r="AB12" i="20"/>
  <c r="AF12" i="20" s="1"/>
  <c r="AB46" i="20"/>
  <c r="AF46" i="20" s="1"/>
  <c r="AG25" i="20" l="1"/>
  <c r="AF19" i="20"/>
  <c r="AF22" i="20"/>
  <c r="AF29" i="20"/>
  <c r="AB17" i="20"/>
  <c r="AF17" i="20" s="1"/>
  <c r="AC21" i="20"/>
  <c r="AG21" i="20" s="1"/>
  <c r="AC34" i="20"/>
  <c r="AG34" i="20" s="1"/>
  <c r="AB47" i="20"/>
  <c r="AF47" i="20" s="1"/>
  <c r="AE25" i="20"/>
  <c r="AB20" i="20"/>
  <c r="AF20" i="20" s="1"/>
  <c r="AB32" i="20"/>
  <c r="AC32" i="20" s="1"/>
  <c r="AG32" i="20" s="1"/>
  <c r="AC38" i="20"/>
  <c r="AG38" i="20" s="1"/>
  <c r="AB35" i="20"/>
  <c r="AF35" i="20" s="1"/>
  <c r="AB6" i="20"/>
  <c r="AF6" i="20" s="1"/>
  <c r="AF25" i="20"/>
  <c r="AB26" i="20"/>
  <c r="AC26" i="20" s="1"/>
  <c r="AG26" i="20" s="1"/>
  <c r="AC19" i="20"/>
  <c r="AG19" i="20" s="1"/>
  <c r="AC46" i="20"/>
  <c r="AG46" i="20" s="1"/>
  <c r="AC10" i="20"/>
  <c r="AG10" i="20" s="1"/>
  <c r="AC12" i="20"/>
  <c r="AG12" i="20" s="1"/>
  <c r="AC29" i="20"/>
  <c r="AG29" i="20" s="1"/>
  <c r="AC36" i="20"/>
  <c r="AG36" i="20" s="1"/>
  <c r="AF36" i="20"/>
  <c r="AC37" i="20"/>
  <c r="AG37" i="20" s="1"/>
  <c r="AF37" i="20"/>
  <c r="AC41" i="20"/>
  <c r="AG41" i="20" s="1"/>
  <c r="AF41" i="20"/>
  <c r="AC28" i="20"/>
  <c r="AG28" i="20" s="1"/>
  <c r="AF28" i="20"/>
  <c r="AC45" i="20"/>
  <c r="AG45" i="20" s="1"/>
  <c r="AF30" i="20"/>
  <c r="AC30" i="20"/>
  <c r="AG30" i="20" s="1"/>
  <c r="AC8" i="20"/>
  <c r="AG8" i="20" s="1"/>
  <c r="AF8" i="20"/>
  <c r="AC14" i="20"/>
  <c r="AG14" i="20" s="1"/>
  <c r="AF14" i="20"/>
  <c r="AC18" i="20"/>
  <c r="AG18" i="20" s="1"/>
  <c r="AF18" i="20"/>
  <c r="AB23" i="20"/>
  <c r="AF23" i="20" s="1"/>
  <c r="AE23" i="20"/>
  <c r="AB48" i="20"/>
  <c r="AF48" i="20" s="1"/>
  <c r="AC44" i="20"/>
  <c r="AG44" i="20" s="1"/>
  <c r="AC27" i="20"/>
  <c r="AG27" i="20" s="1"/>
  <c r="AF27" i="20"/>
  <c r="AB49" i="20"/>
  <c r="AF49" i="20" s="1"/>
  <c r="AB15" i="20"/>
  <c r="AB24" i="20"/>
  <c r="AB33" i="20"/>
  <c r="AB42" i="20"/>
  <c r="AB11" i="20"/>
  <c r="AF11" i="20" s="1"/>
  <c r="AB13" i="20"/>
  <c r="AB7" i="20"/>
  <c r="AF7" i="20" s="1"/>
  <c r="AB50" i="20"/>
  <c r="AF50" i="20" s="1"/>
  <c r="AB9" i="20"/>
  <c r="AF9" i="20" s="1"/>
  <c r="AC9" i="20" l="1"/>
  <c r="AG9" i="20" s="1"/>
  <c r="AC17" i="20"/>
  <c r="AG17" i="20" s="1"/>
  <c r="AC47" i="20"/>
  <c r="AG47" i="20" s="1"/>
  <c r="AF32" i="20"/>
  <c r="AC7" i="20"/>
  <c r="AG7" i="20" s="1"/>
  <c r="AC20" i="20"/>
  <c r="AG20" i="20" s="1"/>
  <c r="AC11" i="20"/>
  <c r="AG11" i="20" s="1"/>
  <c r="AF26" i="20"/>
  <c r="AC35" i="20"/>
  <c r="AG35" i="20" s="1"/>
  <c r="AC6" i="20"/>
  <c r="AG6" i="20" s="1"/>
  <c r="AC48" i="20"/>
  <c r="AG48" i="20" s="1"/>
  <c r="AC42" i="20"/>
  <c r="AG42" i="20" s="1"/>
  <c r="AF42" i="20"/>
  <c r="AC15" i="20"/>
  <c r="AG15" i="20" s="1"/>
  <c r="AF15" i="20"/>
  <c r="AC23" i="20"/>
  <c r="AG23" i="20" s="1"/>
  <c r="AC33" i="20"/>
  <c r="AG33" i="20" s="1"/>
  <c r="AF33" i="20"/>
  <c r="AC24" i="20"/>
  <c r="AG24" i="20" s="1"/>
  <c r="AF24" i="20"/>
  <c r="AC13" i="20"/>
  <c r="AG13" i="20" s="1"/>
  <c r="AF13" i="20"/>
  <c r="AC50" i="20"/>
  <c r="AG50" i="20" s="1"/>
  <c r="AC49" i="20"/>
  <c r="AG49" i="20" s="1"/>
  <c r="P51" i="20" l="1"/>
  <c r="O51" i="20"/>
  <c r="M51" i="20"/>
  <c r="L51" i="20"/>
  <c r="K51" i="20"/>
  <c r="Y5" i="20" l="1"/>
  <c r="U51" i="20"/>
  <c r="U57" i="20" s="1"/>
  <c r="F43" i="17" s="1"/>
  <c r="R51" i="20"/>
  <c r="R57" i="20" s="1"/>
  <c r="F42" i="17" s="1"/>
  <c r="W5" i="20"/>
  <c r="V51" i="20" l="1"/>
  <c r="V57" i="20" s="1"/>
  <c r="G43" i="17" s="1"/>
  <c r="Z5" i="20"/>
  <c r="S51" i="20"/>
  <c r="S57" i="20" s="1"/>
  <c r="G42" i="17" s="1"/>
  <c r="W51" i="20"/>
  <c r="W57" i="20" s="1"/>
  <c r="H43" i="17" s="1"/>
  <c r="T51" i="20"/>
  <c r="T57" i="20" s="1"/>
  <c r="H42" i="17" s="1"/>
  <c r="AB5" i="20"/>
  <c r="X51" i="20"/>
  <c r="X57" i="20" s="1"/>
  <c r="F44" i="17" s="1"/>
  <c r="AC5" i="20" l="1"/>
  <c r="AG5" i="20" s="1"/>
  <c r="AF5" i="20"/>
  <c r="Y51" i="20"/>
  <c r="Y57" i="20" s="1"/>
  <c r="G44" i="17" s="1"/>
  <c r="AA51" i="20"/>
  <c r="Z51" i="20"/>
  <c r="Z57" i="20" s="1"/>
  <c r="H44" i="17" s="1"/>
  <c r="AE51" i="20" l="1"/>
  <c r="AE57" i="20" s="1"/>
  <c r="AA57" i="20"/>
  <c r="F45" i="17" s="1"/>
  <c r="AB51" i="20"/>
  <c r="AF51" i="20" l="1"/>
  <c r="AB57" i="20"/>
  <c r="G45" i="17" s="1"/>
  <c r="AC51" i="20"/>
  <c r="AC57" i="20" s="1"/>
  <c r="H45" i="17" s="1"/>
  <c r="AG51" i="20" l="1"/>
  <c r="AG57" i="20" s="1"/>
  <c r="AF57" i="20"/>
  <c r="AB16" i="17"/>
  <c r="V16" i="17"/>
  <c r="P16" i="17"/>
  <c r="J16" i="17"/>
  <c r="G16" i="17"/>
  <c r="D16" i="17"/>
  <c r="K14" i="17"/>
  <c r="L14" i="17" s="1"/>
  <c r="M14" i="17" s="1"/>
  <c r="O10" i="17" l="1"/>
  <c r="Q10" i="17" s="1"/>
  <c r="R10" i="17" s="1"/>
  <c r="K10" i="17"/>
  <c r="L10" i="17" s="1"/>
  <c r="K11" i="17"/>
  <c r="L11" i="17" s="1"/>
  <c r="M11" i="17" s="1"/>
  <c r="O12" i="17"/>
  <c r="Q12" i="17" s="1"/>
  <c r="R12" i="17" s="1"/>
  <c r="K12" i="17"/>
  <c r="L12" i="17" s="1"/>
  <c r="M12" i="17" s="1"/>
  <c r="T13" i="17"/>
  <c r="K13" i="17"/>
  <c r="L13" i="17" s="1"/>
  <c r="O9" i="17"/>
  <c r="Q9" i="17" s="1"/>
  <c r="T9" i="17"/>
  <c r="Z9" i="17" s="1"/>
  <c r="AA9" i="17" s="1"/>
  <c r="F46" i="17"/>
  <c r="H16" i="17"/>
  <c r="T12" i="17" l="1"/>
  <c r="U12" i="17" s="1"/>
  <c r="W12" i="17" s="1"/>
  <c r="X12" i="17" s="1"/>
  <c r="Y12" i="17" s="1"/>
  <c r="T10" i="17"/>
  <c r="Z10" i="17" s="1"/>
  <c r="AA10" i="17" s="1"/>
  <c r="O13" i="17"/>
  <c r="Q13" i="17" s="1"/>
  <c r="R13" i="17" s="1"/>
  <c r="U9" i="17"/>
  <c r="W9" i="17" s="1"/>
  <c r="I16" i="17"/>
  <c r="M13" i="17"/>
  <c r="M10" i="17"/>
  <c r="Z13" i="17"/>
  <c r="AA13" i="17" s="1"/>
  <c r="U13" i="17"/>
  <c r="L16" i="17"/>
  <c r="R9" i="17"/>
  <c r="O14" i="17"/>
  <c r="T14" i="17"/>
  <c r="S12" i="17"/>
  <c r="S10" i="17"/>
  <c r="N16" i="17"/>
  <c r="G46" i="17"/>
  <c r="H46" i="17"/>
  <c r="O11" i="17"/>
  <c r="T11" i="17"/>
  <c r="AC9" i="17" l="1"/>
  <c r="AD9" i="17" s="1"/>
  <c r="AE9" i="17" s="1"/>
  <c r="Z12" i="17"/>
  <c r="AA12" i="17" s="1"/>
  <c r="S13" i="17"/>
  <c r="U10" i="17"/>
  <c r="W10" i="17" s="1"/>
  <c r="X10" i="17" s="1"/>
  <c r="M27" i="17"/>
  <c r="G32" i="17" s="1"/>
  <c r="G52" i="17" s="1"/>
  <c r="W13" i="17"/>
  <c r="X13" i="17" s="1"/>
  <c r="AC13" i="17"/>
  <c r="AD13" i="17" s="1"/>
  <c r="K16" i="17"/>
  <c r="Z11" i="17"/>
  <c r="AA11" i="17" s="1"/>
  <c r="U11" i="17"/>
  <c r="T16" i="17"/>
  <c r="Z14" i="17"/>
  <c r="AA14" i="17" s="1"/>
  <c r="U14" i="17"/>
  <c r="Q11" i="17"/>
  <c r="O16" i="17"/>
  <c r="X9" i="17"/>
  <c r="Q14" i="17"/>
  <c r="R14" i="17" s="1"/>
  <c r="S9" i="17"/>
  <c r="M16" i="17"/>
  <c r="AC12" i="17" l="1"/>
  <c r="M26" i="17"/>
  <c r="S14" i="17"/>
  <c r="Y13" i="17"/>
  <c r="U16" i="17"/>
  <c r="AE13" i="17"/>
  <c r="AC11" i="17"/>
  <c r="AD11" i="17" s="1"/>
  <c r="W14" i="17"/>
  <c r="X14" i="17" s="1"/>
  <c r="AC14" i="17"/>
  <c r="AD14" i="17" s="1"/>
  <c r="R11" i="17"/>
  <c r="Q16" i="17"/>
  <c r="S26" i="17" s="1"/>
  <c r="Z16" i="17"/>
  <c r="AC10" i="17"/>
  <c r="AA16" i="17"/>
  <c r="Y9" i="17"/>
  <c r="Y10" i="17"/>
  <c r="W11" i="17"/>
  <c r="X11" i="17" s="1"/>
  <c r="AD12" i="17" l="1"/>
  <c r="AE12" i="17" s="1"/>
  <c r="M28" i="17"/>
  <c r="F32" i="17"/>
  <c r="F52" i="17" s="1"/>
  <c r="X16" i="17"/>
  <c r="AE14" i="17"/>
  <c r="Y14" i="17"/>
  <c r="F33" i="17"/>
  <c r="Y11" i="17"/>
  <c r="AE11" i="17"/>
  <c r="R16" i="17"/>
  <c r="S11" i="17"/>
  <c r="S16" i="17" s="1"/>
  <c r="W16" i="17"/>
  <c r="Y26" i="17" s="1"/>
  <c r="AD10" i="17"/>
  <c r="AC16" i="17"/>
  <c r="AE26" i="17" s="1"/>
  <c r="H32" i="17" l="1"/>
  <c r="H52" i="17" s="1"/>
  <c r="S27" i="17"/>
  <c r="G33" i="17" s="1"/>
  <c r="Y27" i="17"/>
  <c r="G34" i="17" s="1"/>
  <c r="G54" i="17" s="1"/>
  <c r="Y16" i="17"/>
  <c r="F34" i="17"/>
  <c r="F53" i="17"/>
  <c r="AD16" i="17"/>
  <c r="AE10" i="17"/>
  <c r="AE16" i="17" s="1"/>
  <c r="F35" i="17"/>
  <c r="Y28" i="17" l="1"/>
  <c r="H33" i="17"/>
  <c r="H53" i="17" s="1"/>
  <c r="G53" i="17"/>
  <c r="S28" i="17"/>
  <c r="AE27" i="17"/>
  <c r="G35" i="17" s="1"/>
  <c r="G55" i="17" s="1"/>
  <c r="F36" i="17"/>
  <c r="F55" i="17"/>
  <c r="F54" i="17"/>
  <c r="H34" i="17"/>
  <c r="H54" i="17" s="1"/>
  <c r="G56" i="17" l="1"/>
  <c r="AE28" i="17"/>
  <c r="G36" i="17"/>
  <c r="H35" i="17"/>
  <c r="H55" i="17" s="1"/>
  <c r="H56" i="17" s="1"/>
  <c r="F56" i="17"/>
  <c r="H36" i="17" l="1"/>
</calcChain>
</file>

<file path=xl/sharedStrings.xml><?xml version="1.0" encoding="utf-8"?>
<sst xmlns="http://schemas.openxmlformats.org/spreadsheetml/2006/main" count="370" uniqueCount="180">
  <si>
    <t>SERVICIO DE VIGILANCIA HUMANA</t>
  </si>
  <si>
    <t>DESCRIPCIÓN</t>
  </si>
  <si>
    <t>MODALIDAD</t>
  </si>
  <si>
    <t>CON O SIN ARMAS</t>
  </si>
  <si>
    <t>24 horas permanentes de lunes a domingo</t>
  </si>
  <si>
    <t>OPERADOR DE MEDIOS TECNOLÓGICOS</t>
  </si>
  <si>
    <t>12 horas diurnas de lunes a viernes</t>
  </si>
  <si>
    <t>RECEPCIONISTA</t>
  </si>
  <si>
    <t>GUARDA DE SEGURIDAD FIJO</t>
  </si>
  <si>
    <t xml:space="preserve"> IVA (19%)</t>
  </si>
  <si>
    <t>CANTIDAD DE PERSONAS</t>
  </si>
  <si>
    <t>VALOR VIGENCIA</t>
  </si>
  <si>
    <t>TOTAL</t>
  </si>
  <si>
    <t>VALOR TOTAL</t>
  </si>
  <si>
    <t>SUBTOTAL</t>
  </si>
  <si>
    <t>IVA</t>
  </si>
  <si>
    <t>9.14% SUPERVIGILANCIA</t>
  </si>
  <si>
    <t>VALOR TOTAL VIGENCIA 2025</t>
  </si>
  <si>
    <t>VALOR TOTAL VIGENCIA 2026</t>
  </si>
  <si>
    <t>VALOR TOTAL VIGENCIA 2027</t>
  </si>
  <si>
    <t>VALOR TOTAL VIGENCIA 2028</t>
  </si>
  <si>
    <t>LECTOR DE ACCESO CON RECONOCIMIENTO FACIAL ASISTIDO</t>
  </si>
  <si>
    <t>HUMANO</t>
  </si>
  <si>
    <t>Con Armas, celular con minutos y datos ilimitados</t>
  </si>
  <si>
    <t>Sin Armas, celular con minutos y datos ilimitados</t>
  </si>
  <si>
    <t>CIUDAD</t>
  </si>
  <si>
    <t>BOGOTÁ D.C</t>
  </si>
  <si>
    <t>UBICACIÓN</t>
  </si>
  <si>
    <t>CASA MATRIZ BOGOTÁ  CALLE 57 No. 9-07</t>
  </si>
  <si>
    <t xml:space="preserve">Externos </t>
  </si>
  <si>
    <t>BUENAVENTURA</t>
  </si>
  <si>
    <t>Piso 1</t>
  </si>
  <si>
    <t>SINCELEJO</t>
  </si>
  <si>
    <t xml:space="preserve">Piso 2 </t>
  </si>
  <si>
    <t>CALI Y OFICINA REGIONAL</t>
  </si>
  <si>
    <t>Piso 3</t>
  </si>
  <si>
    <t>CARTAGENA</t>
  </si>
  <si>
    <t>Piso 4</t>
  </si>
  <si>
    <t>CUCUTA</t>
  </si>
  <si>
    <t>Piso 5</t>
  </si>
  <si>
    <t>FLORENCIA</t>
  </si>
  <si>
    <t>Piso 6</t>
  </si>
  <si>
    <t>MANIZALES</t>
  </si>
  <si>
    <t>Piso 7</t>
  </si>
  <si>
    <t xml:space="preserve">MEDELLIN </t>
  </si>
  <si>
    <t>Piso 8</t>
  </si>
  <si>
    <t>MEDELLIN OFICINA REGIONAL</t>
  </si>
  <si>
    <t>Piso 9</t>
  </si>
  <si>
    <t>MOCOA</t>
  </si>
  <si>
    <t>MONTERIA</t>
  </si>
  <si>
    <t>ESTATAL</t>
  </si>
  <si>
    <t>IBAGUE</t>
  </si>
  <si>
    <t>CENTRO MEDICO</t>
  </si>
  <si>
    <t>NEIVA</t>
  </si>
  <si>
    <t>LOCAL 10</t>
  </si>
  <si>
    <t>PASTO</t>
  </si>
  <si>
    <t>LOCAL 20</t>
  </si>
  <si>
    <t>PEREIRA</t>
  </si>
  <si>
    <t>LOCAL 30</t>
  </si>
  <si>
    <t>POPAYAN</t>
  </si>
  <si>
    <t>LOCAL 36</t>
  </si>
  <si>
    <t>QUIBDO</t>
  </si>
  <si>
    <t>VICEPRESIDENCIA DE INDENMIZACIONES</t>
  </si>
  <si>
    <t>RIOHACHA</t>
  </si>
  <si>
    <t>ALMACEN</t>
  </si>
  <si>
    <t>CENTRO EMPRESARIAL CORPORATIVO</t>
  </si>
  <si>
    <t>ARAUCA</t>
  </si>
  <si>
    <t>TUNJA</t>
  </si>
  <si>
    <t>ARMENIA</t>
  </si>
  <si>
    <t>VILLAVICENCIO</t>
  </si>
  <si>
    <t>BODEGA TEQUENDAMA</t>
  </si>
  <si>
    <t>YOPAL</t>
  </si>
  <si>
    <t>BUCARAMANGA</t>
  </si>
  <si>
    <t>SERVICIO DE MEDIOS TECNOLÓGICOS</t>
  </si>
  <si>
    <t xml:space="preserve">DESCRIPCIÓN Y UBICACIÓN </t>
  </si>
  <si>
    <t xml:space="preserve">INSERTAR VALOR MENSUAL ANTES DE IVA </t>
  </si>
  <si>
    <t>VALOR TOTAL SERVICIO DE MEDIOS TECNOLOGICOS</t>
  </si>
  <si>
    <t>MANTENIMIENTOS PREVENTIVOS ANUALES DE TODOS LOS COMPONENTES TECNOLOGICOS</t>
  </si>
  <si>
    <t>MANTENIMIENTOS CORRECTIVOS DE TODOS LOS COMPONENTES TECNOLOGICOS</t>
  </si>
  <si>
    <t>CANAL DE INTERNET DEDICADO EN FIBRA ÓPTICA</t>
  </si>
  <si>
    <t xml:space="preserve">IVA </t>
  </si>
  <si>
    <t xml:space="preserve">SUBTOTAL </t>
  </si>
  <si>
    <t>Los que se requieran</t>
  </si>
  <si>
    <t>-</t>
  </si>
  <si>
    <t>9 Fijas
2 PTZ</t>
  </si>
  <si>
    <t>PARQUEADERO LAS PALMAS</t>
  </si>
  <si>
    <t>1 Fija
1 PTZ</t>
  </si>
  <si>
    <t xml:space="preserve">1 Fija </t>
  </si>
  <si>
    <t>CALLE 21 No 20-48</t>
  </si>
  <si>
    <t>CALLE  21 No 16-37
Piso 3 Ed. Banco Popular</t>
  </si>
  <si>
    <t>CRA 13A No. 23-65</t>
  </si>
  <si>
    <t>BODEGA MONTEVIDEO</t>
  </si>
  <si>
    <t>Calle 18 No. 69F-25</t>
  </si>
  <si>
    <t>N/A</t>
  </si>
  <si>
    <t>CRA 37 No 51-81 
Barrio Cabecera</t>
  </si>
  <si>
    <t>CALLE 1 No 2-17
Piso 2</t>
  </si>
  <si>
    <t>CRA 19 No 27-07 
Local I</t>
  </si>
  <si>
    <t>CALLE 10 No 4-47
Edificio Corficolombia</t>
  </si>
  <si>
    <t>CALLE DEL ARSENAL 
No 10-25 Primer Piso Edificio Char</t>
  </si>
  <si>
    <t>CALLE 14 No 3-73 Of. 205</t>
  </si>
  <si>
    <t>CALLE 16 No 8-36
Local 3A</t>
  </si>
  <si>
    <t>CRA 23C No 62-06
Local I</t>
  </si>
  <si>
    <t>CRA 46 No 52-36 
Piso 7 Ed Vicente Uribe Rendón</t>
  </si>
  <si>
    <t>CRA 8 No 8-06
Centro</t>
  </si>
  <si>
    <t>CALLE 29 No 3-46</t>
  </si>
  <si>
    <t>CRA 5 No.11-03 Piso 1</t>
  </si>
  <si>
    <t>CALLE 8 No 7A-30 
Barrio Altico</t>
  </si>
  <si>
    <t>CALLE 19 No 22-70 Ofc 301</t>
  </si>
  <si>
    <t>CRA 7 No 19-28 Ofc 202
Edificio Torre Bolivar</t>
  </si>
  <si>
    <t>CRA 6 No 4-21 Piso 2
Altos del Banco de Colombia</t>
  </si>
  <si>
    <t>CRA 2 No 24-14 Ofc 202-203
Edificio BBVA</t>
  </si>
  <si>
    <t>CALLE 7 No 6-57
C.C. Olimpia Local 101-103</t>
  </si>
  <si>
    <t>CALLE 93 No.  15-40</t>
  </si>
  <si>
    <t>CALLE 18 No.11-22 OF.406
Edificio Banestado</t>
  </si>
  <si>
    <t>CRA 39 No.35-49 
Barzal Alto</t>
  </si>
  <si>
    <t>CARRERA 29 No. 13-20 Edificio Multifamiliar Deck 29</t>
  </si>
  <si>
    <t>43 F / 3 PTZ</t>
  </si>
  <si>
    <r>
      <rPr>
        <b/>
        <sz val="10"/>
        <color theme="1"/>
        <rFont val="Aptos Narrow"/>
        <family val="2"/>
        <scheme val="minor"/>
      </rPr>
      <t>NOTA 1</t>
    </r>
    <r>
      <rPr>
        <sz val="10"/>
        <color theme="1"/>
        <rFont val="Aptos Narrow"/>
        <family val="2"/>
        <scheme val="minor"/>
      </rPr>
      <t xml:space="preserve">: El costo o valor de las Cámaras Repuesto por Sede, serán asumidas por el proponente para atender las eventuales fallas con el fin de garantizar la disponibilidad del servicio, únicamente se tendrán en cuenta los equipos efectivamente instalados y en funcionamiento.
</t>
    </r>
    <r>
      <rPr>
        <b/>
        <sz val="10"/>
        <color theme="1"/>
        <rFont val="Aptos Narrow"/>
        <family val="2"/>
        <scheme val="minor"/>
      </rPr>
      <t>NOTA 2</t>
    </r>
    <r>
      <rPr>
        <sz val="10"/>
        <color theme="1"/>
        <rFont val="Aptos Narrow"/>
        <family val="2"/>
        <scheme val="minor"/>
      </rPr>
      <t xml:space="preserve">:  El costo o valor de  todos los  equipos a suministrar en cada una de las sedes incluyen Los costos de Materiales, Insumos, Mano de Obra y todos los que se requieran para el buen funcionamiento de los equipos a suministrar en cada una de las sucursales, debe ser asumidos por el proponente.
</t>
    </r>
    <r>
      <rPr>
        <b/>
        <sz val="10"/>
        <color theme="1"/>
        <rFont val="Aptos Narrow"/>
        <family val="2"/>
        <scheme val="minor"/>
      </rPr>
      <t xml:space="preserve">NOTA 3 </t>
    </r>
    <r>
      <rPr>
        <sz val="10"/>
        <color theme="1"/>
        <rFont val="Aptos Narrow"/>
        <family val="2"/>
        <scheme val="minor"/>
      </rPr>
      <t xml:space="preserve">: los servicios descritos en el presente invitacion  podrá aumentar o disminuir según la necesidad, por lo tanto, no obliga a la Previsora S.A condicionar la cantidad de servicio. En el caso de presentarse aumento o disminución de cantidades de servicios solicitados, el supervisor o la persona delegada por la entidad comunicaran previamente, realizando el ajuste correspondiente. </t>
    </r>
  </si>
  <si>
    <t>VIGENCIA: 1 de Enero De 2026 a 31 de Diciembre de 2026</t>
  </si>
  <si>
    <t>VIGENCIA: 1 de Enero De 2027 a 31 de Diciembre de 2027</t>
  </si>
  <si>
    <t>IVA 19%</t>
  </si>
  <si>
    <t>VALOR TOTAL VIGENCIA 2025 AL 2028</t>
  </si>
  <si>
    <t>VALOR PARA 12 MESES  VIGENCIA 2026 (INCREMENTO IPC 4.21%)</t>
  </si>
  <si>
    <t>VALOR PARA 12 MESES  VIGENCIA 2027 (INCREMENTO IPC 3.65%)</t>
  </si>
  <si>
    <t>VALOR PROPUESTO VIGENCIA 2025</t>
  </si>
  <si>
    <t>VALOR PROPUESTO VIGENCIA 2026</t>
  </si>
  <si>
    <t>VALOR PROPUESTO VIGENCIA 2027</t>
  </si>
  <si>
    <t>VALOR PROPUESTO VIGENCIA 2028</t>
  </si>
  <si>
    <t>TRIPLETA OPERADOR DE MEDIOS TECNOLÓGICOS</t>
  </si>
  <si>
    <t>TRIPLETA GUARDA DE SEGURIDAD FIJO</t>
  </si>
  <si>
    <t>TRIPLETA SUPERVISOR</t>
  </si>
  <si>
    <t xml:space="preserve">PUESTOS </t>
  </si>
  <si>
    <t>100 Mbps simetricas banda ancha</t>
  </si>
  <si>
    <t>BUCARAMANGA, CARTAGENA, NEIVA, MONTERIA, VILLAVICENCIO , CUCUTA, IBAGUE, AREA DE BANCOS (BOGOTA D.C)</t>
  </si>
  <si>
    <t>VALOR PROPUESTO VIGENCIA 2025 A 2028</t>
  </si>
  <si>
    <t xml:space="preserve">CANTIDAD REQUERIDA  DE SISTEMA DE ALARMAS POR SEDE </t>
  </si>
  <si>
    <t xml:space="preserve">CANTIDAD CÁMARAS FIJAS </t>
  </si>
  <si>
    <t xml:space="preserve">CANTIDAD CÁMARAS PTZ POR SEDE </t>
  </si>
  <si>
    <t xml:space="preserve">*CANTIDAD CÁMARAS REPUESTO POR SEDE </t>
  </si>
  <si>
    <t xml:space="preserve">CANTIDAD METRO CABLE UTP CAT 6 POR SEDE </t>
  </si>
  <si>
    <t xml:space="preserve">CANTIDAD MIN NVR DE 16 CANALES POR SEDE </t>
  </si>
  <si>
    <t>Calle 57 No. 8-69</t>
  </si>
  <si>
    <t>Calle 57 
No 9-07</t>
  </si>
  <si>
    <t>Calle 57 
No 8A – 05 Piso 2</t>
  </si>
  <si>
    <t>Calle 57 
No 8A – 05 Piso 1</t>
  </si>
  <si>
    <t>SOFTWARE DE CONTROL INGRESO PARA PARQUEADERO LAS PALMAS</t>
  </si>
  <si>
    <t>CAMARAS PARA EL SOFTWARE DE CONTROL INGRESO PARA PARQUEADERO LAS PALMAS</t>
  </si>
  <si>
    <t>Calle 57 
No 8B – 05 Piso 1</t>
  </si>
  <si>
    <t>Calle 57 
No 8B – 05 Piso 2</t>
  </si>
  <si>
    <t>CALLE 57
No  9-07</t>
  </si>
  <si>
    <t>SERVICIO VIGILANCIA HUMANA</t>
  </si>
  <si>
    <t>SERVICIO MEDIOS TECNOLÓGICOS</t>
  </si>
  <si>
    <t>INSTRUCCIONES DE DILIGENCIAMIENTO</t>
  </si>
  <si>
    <t>PRESUPUESTO ASIGNADO POR SERVICIO Y VIGENCIA</t>
  </si>
  <si>
    <t>TOTAL PROPUESTA SERVICIO MEDIOS TECNOLÓGICOS</t>
  </si>
  <si>
    <t>VALOR TOTAL PROPUESTO SERVICIO HUMANO</t>
  </si>
  <si>
    <t>VALOR TOTAL PROPUESTO MEDIOS TECNOLOGICOS</t>
  </si>
  <si>
    <t>VALOR TOTAL PROPUESTO SERVICIO HUMANO  Y MEDIOS TECNOLOGICOS</t>
  </si>
  <si>
    <r>
      <rPr>
        <b/>
        <sz val="7"/>
        <color rgb="FFFF0000"/>
        <rFont val="Century Gothic"/>
        <family val="2"/>
      </rPr>
      <t>10</t>
    </r>
    <r>
      <rPr>
        <sz val="7"/>
        <color theme="1"/>
        <rFont val="Century Gothic"/>
        <family val="2"/>
      </rPr>
      <t xml:space="preserve"> Mbps simetricas banda ancha</t>
    </r>
  </si>
  <si>
    <r>
      <t xml:space="preserve">VALOR UNITARIO MENSUAL POR </t>
    </r>
    <r>
      <rPr>
        <b/>
        <u/>
        <sz val="11"/>
        <color theme="0"/>
        <rFont val="Century Gothic"/>
        <family val="2"/>
      </rPr>
      <t>PUESTO INCLUIDO AYS</t>
    </r>
    <r>
      <rPr>
        <b/>
        <sz val="11"/>
        <color theme="0"/>
        <rFont val="Century Gothic"/>
        <family val="2"/>
      </rPr>
      <t xml:space="preserve">
(Antes de AIU e IVA)</t>
    </r>
  </si>
  <si>
    <t>VALOR MENSUAL COLUMNA G * CANTIDAD REQUERIDA DE PUESTO COLUMNA C INCLUIDO AYS
(Antes de AIU e IVA)</t>
  </si>
  <si>
    <t>PORCENTAJE DE AIU</t>
  </si>
  <si>
    <t>AIU EN PESOS</t>
  </si>
  <si>
    <t>VALOR MENSUAL  COLUMNA H* PORCENTAJE ESTABLECIDO EN SMMLV O SUPERVIGILANCIA INCLUIDO AYS
(Antes de AIU e IVA)</t>
  </si>
  <si>
    <t xml:space="preserve">VALOR TOTAL </t>
  </si>
  <si>
    <t>VALOR DEL 1 DE ENERO AL 31 DE DICIEMBRE DE 2026</t>
  </si>
  <si>
    <t>9.53% SMMLV</t>
  </si>
  <si>
    <t>VALOR MENSUAL COLUMNA N * PORCENTAJE ESTABLECIDO EN SMMLV O SUPERVIGILANCIA INCLUIDO AYS
(Antes de AIU e IVA)</t>
  </si>
  <si>
    <t>VALOR DEL 1 DE ENERO AL 31 DE DICIEMBRE DE 2027</t>
  </si>
  <si>
    <t>VALOR MENSUAL COLUMNA T * PORCENTAJE ESTABLECIDO EN SMMLV O SUPERVIGILANCIA INCLUIDO AYS
(Antes de AIU e IVA)</t>
  </si>
  <si>
    <r>
      <rPr>
        <b/>
        <sz val="11"/>
        <color theme="1"/>
        <rFont val="Aptos Narrow"/>
        <family val="2"/>
        <scheme val="minor"/>
      </rPr>
      <t>FORMA DE DILIGENCIAMIENTO:</t>
    </r>
    <r>
      <rPr>
        <sz val="11"/>
        <color theme="1"/>
        <rFont val="Aptos Narrow"/>
        <family val="2"/>
        <scheme val="minor"/>
      </rPr>
      <t xml:space="preserve">
</t>
    </r>
    <r>
      <rPr>
        <b/>
        <sz val="11"/>
        <color theme="1"/>
        <rFont val="Aptos Narrow"/>
        <family val="2"/>
        <scheme val="minor"/>
      </rPr>
      <t xml:space="preserve">
</t>
    </r>
    <r>
      <rPr>
        <b/>
        <sz val="11"/>
        <color rgb="FFFF0000"/>
        <rFont val="Aptos Narrow"/>
        <family val="2"/>
        <scheme val="minor"/>
      </rPr>
      <t>EL PROPONENTE</t>
    </r>
    <r>
      <rPr>
        <sz val="11"/>
        <color rgb="FFFF0000"/>
        <rFont val="Aptos Narrow"/>
        <family val="2"/>
        <scheme val="minor"/>
      </rPr>
      <t xml:space="preserve"> únicamente deberá hacer el cálculo para la vigencia 2025 sobre valor mensual por servicio solicitado incluido el AYS  e insertar el valor en la columna </t>
    </r>
    <r>
      <rPr>
        <b/>
        <sz val="14"/>
        <color rgb="FFFF0000"/>
        <rFont val="Aptos Narrow"/>
        <family val="2"/>
        <scheme val="minor"/>
      </rPr>
      <t>G</t>
    </r>
    <r>
      <rPr>
        <sz val="11"/>
        <color rgb="FFFF0000"/>
        <rFont val="Aptos Narrow"/>
        <family val="2"/>
        <scheme val="minor"/>
      </rPr>
      <t xml:space="preserve"> antes de AIU e IVA. Automáticamente el archivo generará el valor de la vigencia 2025, 2026, 2027 y 2028. El archivo contempla proyecciones para la vigencia 2026, 2027 y 2028 con un  porcentaje estipulado en SMMLV (9.53%) para supervisores, recepcionistas y operadores de medios tecnológicos y un porcentaje de la SUPERVIGILANCIA (9.14%) para los guardas.</t>
    </r>
    <r>
      <rPr>
        <sz val="11"/>
        <color theme="1"/>
        <rFont val="Aptos Narrow"/>
        <family val="2"/>
        <scheme val="minor"/>
      </rPr>
      <t xml:space="preserve">
LA PREVISORA S.A. verificará la proyección del 9.53% SMMLV para los perfiles de supervisor, operadores de medios y recepcionistas y una proyección del 9.14 % estipulado por la Supervigilancia para los perfiles de guardas de seguridad, para los incrementos de las vigencias 2026, 2027 y 2028.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  </t>
    </r>
  </si>
  <si>
    <r>
      <rPr>
        <b/>
        <sz val="11"/>
        <color theme="1"/>
        <rFont val="Aptos Narrow"/>
        <family val="2"/>
        <scheme val="minor"/>
      </rPr>
      <t>FORMA DE DILIGENCIAMIENTO:</t>
    </r>
    <r>
      <rPr>
        <sz val="11"/>
        <color theme="1"/>
        <rFont val="Aptos Narrow"/>
        <family val="2"/>
        <scheme val="minor"/>
      </rPr>
      <t xml:space="preserve">
EL PROPONENTE únicamente deberá hacer el cálculo sobre valor mensual exento de IVA de cada servicio y componente tecnológico requerido. La mencionada información debe ser incorporada en la columna</t>
    </r>
    <r>
      <rPr>
        <sz val="14"/>
        <color theme="1"/>
        <rFont val="Aptos Narrow"/>
        <family val="2"/>
        <scheme val="minor"/>
      </rPr>
      <t xml:space="preserve"> </t>
    </r>
    <r>
      <rPr>
        <b/>
        <sz val="14"/>
        <color theme="1"/>
        <rFont val="Aptos Narrow"/>
        <family val="2"/>
        <scheme val="minor"/>
      </rPr>
      <t>Q</t>
    </r>
    <r>
      <rPr>
        <sz val="11"/>
        <color theme="1"/>
        <rFont val="Aptos Narrow"/>
        <family val="2"/>
        <scheme val="minor"/>
      </rPr>
      <t xml:space="preserve"> antes de IVA. Automáticamente el archivo generará el valor de la vigencia 2025, 2026, 2027 y 2028.
LA PREVISORA S.A. verificará la proyección del IPC 2026 de 4.21% - IPC 2027 de 3.65% - IPC 2028 de 3.0%;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t>
    </r>
  </si>
  <si>
    <t>VALOR DEL 01 DE MAYO AL 31 DE DICIEMBRE DE 2025</t>
  </si>
  <si>
    <t>VALOR DEL 1 DE ENERO AL 30 DE ABRIL DE 2028</t>
  </si>
  <si>
    <t>VIGENCIA: 01 de Mayo de 2025 a 31 de Diciembre de 2025</t>
  </si>
  <si>
    <t>VIGENCIA: 1 de Enero De 2028 a 30 de Abril de 2028</t>
  </si>
  <si>
    <t>VALOR PARA 4 MESES VIGENCIA 2028 (INCREMENTO IPC 3 %)</t>
  </si>
  <si>
    <t>SUBTOTAL VALOR PARA 8 MESES  VIGENCIA 2025</t>
  </si>
  <si>
    <t xml:space="preserve">A continuación, se relaciona el presupuesto asignado por servicio y por vigencia, el cual los proponentes deben tener en cuanta para la presentación de su propuesta económica:
</t>
  </si>
  <si>
    <r>
      <t>EL PROVEEDOR entiende y acepta que La Previsora S.A dejo contemplada una bolsa por un valor de</t>
    </r>
    <r>
      <rPr>
        <b/>
        <sz val="11"/>
        <rFont val="Aptos Narrow"/>
        <family val="2"/>
        <scheme val="minor"/>
      </rPr>
      <t xml:space="preserve"> $1.259.465.540</t>
    </r>
    <r>
      <rPr>
        <sz val="11"/>
        <rFont val="Aptos Narrow"/>
        <family val="2"/>
        <scheme val="minor"/>
      </rPr>
      <t xml:space="preserve">, </t>
    </r>
    <r>
      <rPr>
        <b/>
        <u/>
        <sz val="11"/>
        <rFont val="Aptos Narrow"/>
        <family val="2"/>
        <scheme val="minor"/>
      </rPr>
      <t xml:space="preserve">esta bolsa no debe ser contemplada </t>
    </r>
    <r>
      <rPr>
        <sz val="11"/>
        <rFont val="Aptos Narrow"/>
        <family val="2"/>
        <scheme val="minor"/>
      </rPr>
      <t>en la propuesta económica.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</si>
</sst>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_(&quot;$&quot;\ * \(#,##0\);_(&quot;$&quot;\ * &quot;-&quot;??_);_(@_)"/>
  </numFmts>
  <fonts count="40"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color theme="0"/>
      <name val="Century Gothic"/>
      <family val="2"/>
    </font>
    <font>
      <sz val="11"/>
      <color rgb="FF000000"/>
      <name val="Century Gothic"/>
      <family val="2"/>
    </font>
    <font>
      <b/>
      <sz val="12"/>
      <color theme="1"/>
      <name val="Aptos Narrow"/>
      <family val="2"/>
      <scheme val="minor"/>
    </font>
    <font>
      <b/>
      <sz val="12"/>
      <color theme="0"/>
      <name val="Aptos Narrow"/>
      <family val="2"/>
      <scheme val="minor"/>
    </font>
    <font>
      <sz val="11"/>
      <color theme="0"/>
      <name val="Aptos Narrow"/>
      <family val="2"/>
      <scheme val="minor"/>
    </font>
    <font>
      <b/>
      <sz val="12"/>
      <color theme="0"/>
      <name val="Century Gothic"/>
      <family val="2"/>
    </font>
    <font>
      <sz val="9"/>
      <color theme="1"/>
      <name val="Aptos Narrow"/>
      <family val="2"/>
      <scheme val="minor"/>
    </font>
    <font>
      <b/>
      <sz val="9"/>
      <color theme="1"/>
      <name val="Aptos Narrow"/>
      <family val="2"/>
      <scheme val="minor"/>
    </font>
    <font>
      <sz val="8"/>
      <name val="Century Gothic"/>
      <family val="2"/>
    </font>
    <font>
      <sz val="7"/>
      <name val="Century Gothic"/>
      <family val="2"/>
    </font>
    <font>
      <b/>
      <sz val="8"/>
      <color theme="1"/>
      <name val="Century Gothic"/>
      <family val="2"/>
    </font>
    <font>
      <sz val="9"/>
      <name val="Century Gothic"/>
      <family val="2"/>
    </font>
    <font>
      <sz val="10"/>
      <name val="Aptos Narrow"/>
      <family val="2"/>
      <scheme val="minor"/>
    </font>
    <font>
      <b/>
      <sz val="8"/>
      <name val="Century Gothic"/>
      <family val="2"/>
    </font>
    <font>
      <sz val="10"/>
      <color theme="1"/>
      <name val="Aptos Narrow"/>
      <family val="2"/>
      <scheme val="minor"/>
    </font>
    <font>
      <b/>
      <sz val="10"/>
      <name val="Century Gothic"/>
      <family val="2"/>
    </font>
    <font>
      <b/>
      <sz val="10"/>
      <name val="Aptos Narrow"/>
      <family val="2"/>
      <scheme val="minor"/>
    </font>
    <font>
      <b/>
      <sz val="10"/>
      <color theme="1"/>
      <name val="Aptos Narrow"/>
      <family val="2"/>
      <scheme val="minor"/>
    </font>
    <font>
      <b/>
      <sz val="9"/>
      <color theme="0"/>
      <name val="Aptos Narrow"/>
      <family val="2"/>
      <scheme val="minor"/>
    </font>
    <font>
      <b/>
      <sz val="9"/>
      <color theme="2"/>
      <name val="Aptos Narrow"/>
      <family val="2"/>
      <scheme val="minor"/>
    </font>
    <font>
      <sz val="7"/>
      <color theme="1"/>
      <name val="Century Gothic"/>
      <family val="2"/>
    </font>
    <font>
      <b/>
      <sz val="10"/>
      <color theme="0"/>
      <name val="Aptos Narrow"/>
      <family val="2"/>
      <scheme val="minor"/>
    </font>
    <font>
      <sz val="12"/>
      <color theme="1"/>
      <name val="Aptos Narrow"/>
      <family val="2"/>
      <scheme val="minor"/>
    </font>
    <font>
      <b/>
      <sz val="16"/>
      <color theme="0"/>
      <name val="Aptos Narrow"/>
      <family val="2"/>
      <scheme val="minor"/>
    </font>
    <font>
      <b/>
      <sz val="18"/>
      <color theme="1"/>
      <name val="Aptos Narrow"/>
      <family val="2"/>
      <scheme val="minor"/>
    </font>
    <font>
      <sz val="11"/>
      <color rgb="FFFF0000"/>
      <name val="Aptos Narrow"/>
      <family val="2"/>
      <scheme val="minor"/>
    </font>
    <font>
      <b/>
      <sz val="7"/>
      <color rgb="FFFF0000"/>
      <name val="Century Gothic"/>
      <family val="2"/>
    </font>
    <font>
      <b/>
      <sz val="11"/>
      <color rgb="FFFF0000"/>
      <name val="Century Gothic"/>
      <family val="2"/>
    </font>
    <font>
      <b/>
      <u/>
      <sz val="11"/>
      <color theme="0"/>
      <name val="Century Gothic"/>
      <family val="2"/>
    </font>
    <font>
      <b/>
      <sz val="11"/>
      <color rgb="FFFF0000"/>
      <name val="Aptos Narrow"/>
      <family val="2"/>
      <scheme val="minor"/>
    </font>
    <font>
      <b/>
      <sz val="14"/>
      <color rgb="FFFF0000"/>
      <name val="Aptos Narrow"/>
      <family val="2"/>
      <scheme val="minor"/>
    </font>
    <font>
      <sz val="14"/>
      <color theme="1"/>
      <name val="Aptos Narrow"/>
      <family val="2"/>
      <scheme val="minor"/>
    </font>
    <font>
      <b/>
      <sz val="14"/>
      <color theme="1"/>
      <name val="Aptos Narrow"/>
      <family val="2"/>
      <scheme val="minor"/>
    </font>
    <font>
      <sz val="11"/>
      <name val="Aptos Narrow"/>
      <family val="2"/>
      <scheme val="minor"/>
    </font>
    <font>
      <b/>
      <sz val="11"/>
      <name val="Aptos Narrow"/>
      <family val="2"/>
      <scheme val="minor"/>
    </font>
    <font>
      <b/>
      <u/>
      <sz val="11"/>
      <name val="Aptos Narrow"/>
      <family val="2"/>
      <scheme val="minor"/>
    </font>
  </fonts>
  <fills count="19">
    <fill>
      <patternFill patternType="none"/>
    </fill>
    <fill>
      <patternFill patternType="gray125"/>
    </fill>
    <fill>
      <patternFill patternType="solid">
        <fgColor rgb="FFB387D6"/>
        <bgColor indexed="64"/>
      </patternFill>
    </fill>
    <fill>
      <patternFill patternType="solid">
        <fgColor rgb="FFFFFFFF"/>
        <bgColor rgb="FF000000"/>
      </patternFill>
    </fill>
    <fill>
      <patternFill patternType="solid">
        <fgColor rgb="FF83116B"/>
        <bgColor rgb="FF000000"/>
      </patternFill>
    </fill>
    <fill>
      <patternFill patternType="solid">
        <fgColor rgb="FF83116B"/>
        <bgColor indexed="64"/>
      </patternFill>
    </fill>
    <fill>
      <patternFill patternType="solid">
        <fgColor theme="0" tint="-0.14999847407452621"/>
        <bgColor indexed="64"/>
      </patternFill>
    </fill>
    <fill>
      <patternFill patternType="solid">
        <fgColor theme="6"/>
        <bgColor indexed="64"/>
      </patternFill>
    </fill>
    <fill>
      <patternFill patternType="solid">
        <fgColor theme="6"/>
        <bgColor rgb="FF000000"/>
      </patternFill>
    </fill>
    <fill>
      <patternFill patternType="solid">
        <fgColor theme="0"/>
        <bgColor indexed="64"/>
      </patternFill>
    </fill>
    <fill>
      <patternFill patternType="solid">
        <fgColor theme="9" tint="-0.499984740745262"/>
        <bgColor indexed="64"/>
      </patternFill>
    </fill>
    <fill>
      <patternFill patternType="solid">
        <fgColor rgb="FF7030A0"/>
        <bgColor rgb="FF000000"/>
      </patternFill>
    </fill>
    <fill>
      <patternFill patternType="solid">
        <fgColor theme="8" tint="0.59999389629810485"/>
        <bgColor indexed="64"/>
      </patternFill>
    </fill>
    <fill>
      <patternFill patternType="solid">
        <fgColor rgb="FFD9D9D9"/>
        <bgColor indexed="64"/>
      </patternFill>
    </fill>
    <fill>
      <patternFill patternType="solid">
        <fgColor rgb="FF7030A0"/>
        <bgColor indexed="64"/>
      </patternFill>
    </fill>
    <fill>
      <patternFill patternType="solid">
        <fgColor rgb="FF00B050"/>
        <bgColor indexed="64"/>
      </patternFill>
    </fill>
    <fill>
      <patternFill patternType="solid">
        <fgColor rgb="FF800080"/>
        <bgColor indexed="64"/>
      </patternFill>
    </fill>
    <fill>
      <patternFill patternType="solid">
        <fgColor rgb="FFFF0000"/>
        <bgColor rgb="FF000000"/>
      </patternFill>
    </fill>
    <fill>
      <patternFill patternType="solid">
        <fgColor theme="9"/>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207">
    <xf numFmtId="0" fontId="0" fillId="0" borderId="0" xfId="0"/>
    <xf numFmtId="164" fontId="16" fillId="6" borderId="5" xfId="2" applyNumberFormat="1" applyFont="1" applyFill="1" applyBorder="1" applyProtection="1">
      <protection locked="0"/>
    </xf>
    <xf numFmtId="0" fontId="0" fillId="0" borderId="0" xfId="0" applyProtection="1">
      <protection locked="0"/>
    </xf>
    <xf numFmtId="42" fontId="0" fillId="0" borderId="8" xfId="1" applyFont="1" applyBorder="1" applyProtection="1">
      <protection locked="0"/>
    </xf>
    <xf numFmtId="42" fontId="0" fillId="0" borderId="8" xfId="1" applyFont="1" applyFill="1" applyBorder="1" applyAlignment="1" applyProtection="1">
      <alignment vertical="center"/>
      <protection locked="0"/>
    </xf>
    <xf numFmtId="42" fontId="2" fillId="5" borderId="8" xfId="0" applyNumberFormat="1" applyFont="1" applyFill="1" applyBorder="1" applyProtection="1">
      <protection locked="0"/>
    </xf>
    <xf numFmtId="0" fontId="10" fillId="9" borderId="0" xfId="0" applyFont="1" applyFill="1" applyProtection="1">
      <protection locked="0"/>
    </xf>
    <xf numFmtId="164" fontId="19" fillId="6" borderId="8" xfId="2" applyNumberFormat="1" applyFont="1" applyFill="1" applyBorder="1" applyAlignment="1" applyProtection="1">
      <alignment horizontal="center" vertical="center" wrapText="1"/>
      <protection locked="0"/>
    </xf>
    <xf numFmtId="0" fontId="3" fillId="0" borderId="0" xfId="0" applyFont="1"/>
    <xf numFmtId="0" fontId="8" fillId="9" borderId="0" xfId="0" applyFont="1" applyFill="1"/>
    <xf numFmtId="0" fontId="10" fillId="9" borderId="0" xfId="0" applyFont="1" applyFill="1"/>
    <xf numFmtId="0" fontId="22" fillId="14" borderId="8" xfId="0" applyFont="1" applyFill="1" applyBorder="1" applyAlignment="1">
      <alignment horizontal="center" vertical="center" wrapText="1"/>
    </xf>
    <xf numFmtId="0" fontId="22" fillId="14" borderId="8" xfId="0" applyFont="1" applyFill="1" applyBorder="1" applyAlignment="1">
      <alignment horizontal="center" vertical="top" wrapText="1"/>
    </xf>
    <xf numFmtId="0" fontId="22" fillId="14" borderId="26" xfId="0" applyFont="1" applyFill="1" applyBorder="1" applyAlignment="1">
      <alignment horizontal="center" vertical="top" wrapText="1"/>
    </xf>
    <xf numFmtId="0" fontId="22" fillId="14" borderId="9" xfId="0" applyFont="1" applyFill="1" applyBorder="1" applyAlignment="1">
      <alignment horizontal="center" vertical="top" wrapText="1"/>
    </xf>
    <xf numFmtId="0" fontId="4" fillId="17" borderId="8"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4" fillId="5" borderId="7"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7" fillId="5" borderId="0" xfId="0" applyFont="1" applyFill="1" applyAlignment="1" applyProtection="1">
      <alignment horizontal="center"/>
      <protection hidden="1"/>
    </xf>
    <xf numFmtId="0" fontId="0" fillId="5" borderId="0" xfId="0" applyFill="1" applyProtection="1">
      <protection hidden="1"/>
    </xf>
    <xf numFmtId="0" fontId="31" fillId="4" borderId="8"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9" fontId="31" fillId="4" borderId="8" xfId="0" applyNumberFormat="1" applyFont="1" applyFill="1" applyBorder="1" applyAlignment="1" applyProtection="1">
      <alignment horizontal="center" vertical="center" wrapText="1"/>
      <protection hidden="1"/>
    </xf>
    <xf numFmtId="0" fontId="31" fillId="8" borderId="8" xfId="0" applyFont="1" applyFill="1" applyBorder="1" applyAlignment="1" applyProtection="1">
      <alignment horizontal="center" vertical="center" wrapText="1"/>
      <protection hidden="1"/>
    </xf>
    <xf numFmtId="9" fontId="31" fillId="8" borderId="8" xfId="0" applyNumberFormat="1" applyFont="1" applyFill="1" applyBorder="1" applyAlignment="1" applyProtection="1">
      <alignment horizontal="center" vertical="center" wrapText="1"/>
      <protection hidden="1"/>
    </xf>
    <xf numFmtId="0" fontId="4" fillId="8" borderId="8" xfId="0" applyFont="1" applyFill="1" applyBorder="1" applyAlignment="1" applyProtection="1">
      <alignment horizontal="center" vertical="center" wrapText="1"/>
      <protection hidden="1"/>
    </xf>
    <xf numFmtId="0" fontId="0" fillId="0" borderId="0" xfId="0" applyProtection="1">
      <protection hidden="1"/>
    </xf>
    <xf numFmtId="42" fontId="0" fillId="0" borderId="8" xfId="1" applyFont="1" applyBorder="1" applyProtection="1">
      <protection hidden="1"/>
    </xf>
    <xf numFmtId="9" fontId="0" fillId="0" borderId="8" xfId="0" applyNumberFormat="1" applyBorder="1" applyAlignment="1" applyProtection="1">
      <alignment horizontal="center"/>
      <protection hidden="1"/>
    </xf>
    <xf numFmtId="42" fontId="0" fillId="0" borderId="8" xfId="0" applyNumberFormat="1" applyBorder="1" applyProtection="1">
      <protection hidden="1"/>
    </xf>
    <xf numFmtId="42" fontId="0" fillId="0" borderId="8" xfId="1" applyFont="1" applyFill="1" applyBorder="1" applyProtection="1">
      <protection hidden="1"/>
    </xf>
    <xf numFmtId="42" fontId="0" fillId="0" borderId="8" xfId="1" applyFont="1" applyBorder="1" applyAlignment="1" applyProtection="1">
      <alignment vertical="center"/>
      <protection hidden="1"/>
    </xf>
    <xf numFmtId="9" fontId="0" fillId="0" borderId="8" xfId="0" applyNumberFormat="1" applyBorder="1" applyAlignment="1" applyProtection="1">
      <alignment horizontal="center" vertical="center"/>
      <protection hidden="1"/>
    </xf>
    <xf numFmtId="42" fontId="0" fillId="0" borderId="8" xfId="1" applyFont="1" applyFill="1" applyBorder="1" applyAlignment="1" applyProtection="1">
      <alignment vertical="center"/>
      <protection hidden="1"/>
    </xf>
    <xf numFmtId="42" fontId="0" fillId="0" borderId="8" xfId="0" applyNumberFormat="1" applyBorder="1" applyAlignment="1" applyProtection="1">
      <alignment vertical="center"/>
      <protection hidden="1"/>
    </xf>
    <xf numFmtId="0" fontId="0" fillId="0" borderId="0" xfId="0" applyAlignment="1" applyProtection="1">
      <alignment vertical="center"/>
      <protection hidden="1"/>
    </xf>
    <xf numFmtId="42" fontId="2" fillId="5" borderId="8" xfId="0" applyNumberFormat="1" applyFont="1" applyFill="1" applyBorder="1" applyProtection="1">
      <protection hidden="1"/>
    </xf>
    <xf numFmtId="42" fontId="2" fillId="7" borderId="8" xfId="0" applyNumberFormat="1" applyFont="1" applyFill="1" applyBorder="1" applyProtection="1">
      <protection hidden="1"/>
    </xf>
    <xf numFmtId="42" fontId="0" fillId="0" borderId="0" xfId="1" applyFont="1" applyProtection="1">
      <protection hidden="1"/>
    </xf>
    <xf numFmtId="0" fontId="2" fillId="5" borderId="8" xfId="0" applyFont="1" applyFill="1" applyBorder="1" applyProtection="1">
      <protection hidden="1"/>
    </xf>
    <xf numFmtId="42" fontId="3" fillId="0" borderId="8" xfId="0" applyNumberFormat="1" applyFont="1" applyBorder="1" applyProtection="1">
      <protection hidden="1"/>
    </xf>
    <xf numFmtId="0" fontId="2" fillId="7" borderId="8" xfId="0" applyFont="1" applyFill="1" applyBorder="1" applyProtection="1">
      <protection hidden="1"/>
    </xf>
    <xf numFmtId="42" fontId="0" fillId="0" borderId="0" xfId="0" applyNumberFormat="1" applyProtection="1">
      <protection hidden="1"/>
    </xf>
    <xf numFmtId="0" fontId="8" fillId="9" borderId="0" xfId="0" applyFont="1" applyFill="1" applyProtection="1">
      <protection hidden="1"/>
    </xf>
    <xf numFmtId="0" fontId="7" fillId="9" borderId="0" xfId="0" applyFont="1" applyFill="1" applyAlignment="1" applyProtection="1">
      <alignment horizontal="center" vertical="center" wrapText="1"/>
      <protection hidden="1"/>
    </xf>
    <xf numFmtId="0" fontId="7" fillId="9" borderId="0" xfId="0" applyFont="1" applyFill="1" applyAlignment="1" applyProtection="1">
      <alignment horizontal="center" vertical="center"/>
      <protection hidden="1"/>
    </xf>
    <xf numFmtId="0" fontId="7" fillId="5" borderId="8"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center" vertical="center"/>
      <protection hidden="1"/>
    </xf>
    <xf numFmtId="164" fontId="7" fillId="9" borderId="0" xfId="0" applyNumberFormat="1" applyFont="1" applyFill="1" applyAlignment="1" applyProtection="1">
      <alignment horizontal="center" vertical="center"/>
      <protection hidden="1"/>
    </xf>
    <xf numFmtId="164" fontId="6" fillId="0" borderId="8" xfId="0" applyNumberFormat="1" applyFont="1" applyBorder="1" applyAlignment="1" applyProtection="1">
      <alignment horizontal="center" vertical="center"/>
      <protection hidden="1"/>
    </xf>
    <xf numFmtId="164" fontId="6" fillId="6" borderId="8" xfId="0" applyNumberFormat="1" applyFont="1" applyFill="1" applyBorder="1" applyAlignment="1" applyProtection="1">
      <alignment horizontal="center" vertical="center"/>
      <protection hidden="1"/>
    </xf>
    <xf numFmtId="164" fontId="8" fillId="9" borderId="0" xfId="0" applyNumberFormat="1" applyFont="1" applyFill="1" applyProtection="1">
      <protection hidden="1"/>
    </xf>
    <xf numFmtId="164" fontId="0" fillId="0" borderId="0" xfId="0" applyNumberFormat="1" applyProtection="1">
      <protection hidden="1"/>
    </xf>
    <xf numFmtId="0" fontId="6" fillId="2" borderId="14"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7" fillId="10" borderId="14" xfId="0" applyFont="1" applyFill="1" applyBorder="1" applyAlignment="1" applyProtection="1">
      <alignment horizontal="center" vertical="center" wrapText="1"/>
      <protection hidden="1"/>
    </xf>
    <xf numFmtId="0" fontId="7" fillId="10" borderId="6" xfId="0" applyFont="1" applyFill="1" applyBorder="1" applyAlignment="1" applyProtection="1">
      <alignment horizontal="center" vertical="center" wrapText="1"/>
      <protection hidden="1"/>
    </xf>
    <xf numFmtId="0" fontId="7" fillId="10" borderId="10" xfId="0" applyFont="1" applyFill="1" applyBorder="1" applyAlignment="1" applyProtection="1">
      <alignment horizontal="center" vertical="center" wrapText="1"/>
      <protection hidden="1"/>
    </xf>
    <xf numFmtId="0" fontId="0" fillId="9" borderId="0" xfId="0" applyFill="1" applyProtection="1">
      <protection hidden="1"/>
    </xf>
    <xf numFmtId="0" fontId="12" fillId="0" borderId="8"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4" fillId="9" borderId="8" xfId="0" applyFont="1" applyFill="1" applyBorder="1" applyAlignment="1" applyProtection="1">
      <alignment horizontal="center" vertical="center"/>
      <protection hidden="1"/>
    </xf>
    <xf numFmtId="0" fontId="14" fillId="9" borderId="8" xfId="0" applyFont="1" applyFill="1" applyBorder="1" applyAlignment="1" applyProtection="1">
      <alignment horizontal="center" vertical="center" wrapText="1"/>
      <protection hidden="1"/>
    </xf>
    <xf numFmtId="0" fontId="12" fillId="0" borderId="8" xfId="0" applyFont="1" applyBorder="1" applyAlignment="1" applyProtection="1">
      <alignment horizontal="center" vertical="center"/>
      <protection hidden="1"/>
    </xf>
    <xf numFmtId="0" fontId="13" fillId="0" borderId="29" xfId="0" applyFont="1" applyBorder="1" applyAlignment="1" applyProtection="1">
      <alignment horizontal="center" vertical="center" wrapText="1"/>
      <protection hidden="1"/>
    </xf>
    <xf numFmtId="0" fontId="13" fillId="0" borderId="30"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0" fillId="9" borderId="0" xfId="0" applyFill="1" applyAlignment="1" applyProtection="1">
      <alignment wrapText="1"/>
      <protection hidden="1"/>
    </xf>
    <xf numFmtId="0" fontId="17" fillId="9" borderId="8" xfId="0" applyFont="1" applyFill="1" applyBorder="1" applyAlignment="1" applyProtection="1">
      <alignment horizontal="center" vertical="center"/>
      <protection hidden="1"/>
    </xf>
    <xf numFmtId="0" fontId="18" fillId="9" borderId="0" xfId="0" applyFont="1" applyFill="1" applyProtection="1">
      <protection hidden="1"/>
    </xf>
    <xf numFmtId="0" fontId="16" fillId="13" borderId="8" xfId="0" applyFont="1" applyFill="1" applyBorder="1" applyAlignment="1" applyProtection="1">
      <alignment horizontal="center" vertical="center" wrapText="1"/>
      <protection hidden="1"/>
    </xf>
    <xf numFmtId="0" fontId="20" fillId="13" borderId="8" xfId="0" applyFont="1" applyFill="1" applyBorder="1" applyAlignment="1" applyProtection="1">
      <alignment horizontal="center" vertical="center" wrapText="1"/>
      <protection hidden="1"/>
    </xf>
    <xf numFmtId="0" fontId="19" fillId="13" borderId="8" xfId="0" applyFont="1" applyFill="1" applyBorder="1" applyAlignment="1" applyProtection="1">
      <alignment horizontal="center" vertical="center" wrapText="1"/>
      <protection hidden="1"/>
    </xf>
    <xf numFmtId="3" fontId="19" fillId="13" borderId="8" xfId="0" applyNumberFormat="1" applyFont="1" applyFill="1" applyBorder="1" applyAlignment="1" applyProtection="1">
      <alignment horizontal="center" vertical="center"/>
      <protection hidden="1"/>
    </xf>
    <xf numFmtId="0" fontId="11" fillId="9" borderId="0" xfId="0" applyFont="1" applyFill="1" applyAlignment="1" applyProtection="1">
      <alignment horizontal="center"/>
      <protection hidden="1"/>
    </xf>
    <xf numFmtId="0" fontId="10" fillId="9" borderId="0" xfId="0" applyFont="1" applyFill="1" applyProtection="1">
      <protection hidden="1"/>
    </xf>
    <xf numFmtId="0" fontId="10" fillId="0" borderId="0" xfId="0" applyFont="1" applyProtection="1">
      <protection hidden="1"/>
    </xf>
    <xf numFmtId="0" fontId="22" fillId="5" borderId="21" xfId="0" applyFont="1" applyFill="1" applyBorder="1" applyAlignment="1" applyProtection="1">
      <alignment horizontal="center" vertical="center" wrapText="1"/>
      <protection hidden="1"/>
    </xf>
    <xf numFmtId="0" fontId="22" fillId="5" borderId="8" xfId="0" applyFont="1" applyFill="1" applyBorder="1" applyAlignment="1" applyProtection="1">
      <alignment horizontal="center" vertical="center"/>
      <protection hidden="1"/>
    </xf>
    <xf numFmtId="0" fontId="22" fillId="5" borderId="8" xfId="0" applyFont="1" applyFill="1" applyBorder="1" applyAlignment="1" applyProtection="1">
      <alignment horizontal="center" vertical="center" wrapText="1"/>
      <protection hidden="1"/>
    </xf>
    <xf numFmtId="0" fontId="22" fillId="14" borderId="8" xfId="0" applyFont="1" applyFill="1" applyBorder="1" applyAlignment="1" applyProtection="1">
      <alignment horizontal="center" vertical="center" wrapText="1"/>
      <protection hidden="1"/>
    </xf>
    <xf numFmtId="0" fontId="22" fillId="14" borderId="8" xfId="0" applyFont="1" applyFill="1" applyBorder="1" applyAlignment="1" applyProtection="1">
      <alignment horizontal="center" vertical="center"/>
      <protection hidden="1"/>
    </xf>
    <xf numFmtId="0" fontId="23" fillId="5" borderId="8" xfId="0" applyFont="1" applyFill="1" applyBorder="1" applyAlignment="1" applyProtection="1">
      <alignment horizontal="center" vertical="center" wrapText="1"/>
      <protection hidden="1"/>
    </xf>
    <xf numFmtId="0" fontId="23" fillId="5" borderId="8" xfId="0" applyFont="1" applyFill="1" applyBorder="1" applyAlignment="1" applyProtection="1">
      <alignment horizontal="center" vertical="center"/>
      <protection hidden="1"/>
    </xf>
    <xf numFmtId="0" fontId="22" fillId="14" borderId="16" xfId="0" applyFont="1" applyFill="1" applyBorder="1" applyAlignment="1" applyProtection="1">
      <alignment horizontal="center" vertical="center" wrapText="1"/>
      <protection hidden="1"/>
    </xf>
    <xf numFmtId="0" fontId="11" fillId="9" borderId="0" xfId="0" applyFont="1" applyFill="1" applyAlignment="1" applyProtection="1">
      <alignment horizontal="center" vertical="center" wrapText="1"/>
      <protection hidden="1"/>
    </xf>
    <xf numFmtId="0" fontId="22" fillId="15" borderId="8" xfId="0" applyFont="1" applyFill="1" applyBorder="1" applyAlignment="1" applyProtection="1">
      <alignment horizontal="center" vertical="center" wrapText="1"/>
      <protection hidden="1"/>
    </xf>
    <xf numFmtId="0" fontId="22" fillId="15" borderId="16" xfId="0" applyFont="1" applyFill="1" applyBorder="1" applyAlignment="1" applyProtection="1">
      <alignment horizontal="center" vertical="center" wrapText="1"/>
      <protection hidden="1"/>
    </xf>
    <xf numFmtId="164" fontId="16" fillId="0" borderId="8" xfId="0" applyNumberFormat="1" applyFont="1" applyBorder="1" applyProtection="1">
      <protection hidden="1"/>
    </xf>
    <xf numFmtId="164" fontId="16" fillId="0" borderId="8" xfId="2" applyNumberFormat="1" applyFont="1" applyBorder="1" applyProtection="1">
      <protection hidden="1"/>
    </xf>
    <xf numFmtId="164" fontId="16" fillId="0" borderId="16" xfId="2" applyNumberFormat="1" applyFont="1" applyBorder="1" applyProtection="1">
      <protection hidden="1"/>
    </xf>
    <xf numFmtId="164" fontId="0" fillId="9" borderId="0" xfId="2" applyNumberFormat="1" applyFont="1" applyFill="1" applyBorder="1" applyProtection="1">
      <protection hidden="1"/>
    </xf>
    <xf numFmtId="164" fontId="3" fillId="6" borderId="8" xfId="0" applyNumberFormat="1" applyFont="1" applyFill="1" applyBorder="1" applyProtection="1">
      <protection hidden="1"/>
    </xf>
    <xf numFmtId="164" fontId="0" fillId="9" borderId="0" xfId="0" applyNumberFormat="1" applyFill="1" applyProtection="1">
      <protection hidden="1"/>
    </xf>
    <xf numFmtId="164" fontId="25" fillId="5" borderId="8" xfId="0" applyNumberFormat="1" applyFont="1" applyFill="1" applyBorder="1" applyProtection="1">
      <protection hidden="1"/>
    </xf>
    <xf numFmtId="164" fontId="25" fillId="5" borderId="8" xfId="2" applyNumberFormat="1" applyFont="1" applyFill="1" applyBorder="1" applyProtection="1">
      <protection hidden="1"/>
    </xf>
    <xf numFmtId="164" fontId="25" fillId="14" borderId="8" xfId="0" applyNumberFormat="1" applyFont="1" applyFill="1" applyBorder="1" applyProtection="1">
      <protection hidden="1"/>
    </xf>
    <xf numFmtId="164" fontId="25" fillId="14" borderId="8" xfId="2" applyNumberFormat="1" applyFont="1" applyFill="1" applyBorder="1" applyProtection="1">
      <protection hidden="1"/>
    </xf>
    <xf numFmtId="164" fontId="25" fillId="14" borderId="16" xfId="2" applyNumberFormat="1" applyFont="1" applyFill="1" applyBorder="1" applyProtection="1">
      <protection hidden="1"/>
    </xf>
    <xf numFmtId="164" fontId="21" fillId="9" borderId="0" xfId="2" applyNumberFormat="1" applyFont="1" applyFill="1" applyBorder="1" applyProtection="1">
      <protection hidden="1"/>
    </xf>
    <xf numFmtId="164" fontId="21" fillId="6" borderId="8" xfId="0" applyNumberFormat="1" applyFont="1" applyFill="1" applyBorder="1" applyProtection="1">
      <protection hidden="1"/>
    </xf>
    <xf numFmtId="164" fontId="21" fillId="6" borderId="16" xfId="0" applyNumberFormat="1" applyFont="1" applyFill="1" applyBorder="1" applyProtection="1">
      <protection hidden="1"/>
    </xf>
    <xf numFmtId="0" fontId="18" fillId="0" borderId="0" xfId="0" applyFont="1" applyProtection="1">
      <protection hidden="1"/>
    </xf>
    <xf numFmtId="0" fontId="3" fillId="12" borderId="6" xfId="0" applyFont="1" applyFill="1" applyBorder="1" applyAlignment="1" applyProtection="1">
      <alignment horizontal="center" vertical="center"/>
      <protection hidden="1"/>
    </xf>
    <xf numFmtId="0" fontId="3" fillId="12" borderId="8" xfId="0" applyFont="1" applyFill="1" applyBorder="1" applyAlignment="1" applyProtection="1">
      <alignment horizontal="center" vertical="center"/>
      <protection hidden="1"/>
    </xf>
    <xf numFmtId="0" fontId="3" fillId="12" borderId="16" xfId="0" applyFont="1" applyFill="1" applyBorder="1" applyAlignment="1" applyProtection="1">
      <alignment horizontal="center" vertical="center"/>
      <protection hidden="1"/>
    </xf>
    <xf numFmtId="164" fontId="26" fillId="0" borderId="10" xfId="0" applyNumberFormat="1" applyFont="1" applyBorder="1" applyProtection="1">
      <protection hidden="1"/>
    </xf>
    <xf numFmtId="164" fontId="26" fillId="0" borderId="11" xfId="0" applyNumberFormat="1" applyFont="1" applyBorder="1" applyProtection="1">
      <protection hidden="1"/>
    </xf>
    <xf numFmtId="164" fontId="26" fillId="0" borderId="17" xfId="0" applyNumberFormat="1" applyFont="1" applyBorder="1" applyProtection="1">
      <protection hidden="1"/>
    </xf>
    <xf numFmtId="10" fontId="0" fillId="0" borderId="0" xfId="0" applyNumberFormat="1" applyProtection="1">
      <protection hidden="1"/>
    </xf>
    <xf numFmtId="0" fontId="0" fillId="0" borderId="0" xfId="0" applyAlignment="1">
      <alignment horizontal="left" wrapText="1"/>
    </xf>
    <xf numFmtId="0" fontId="9" fillId="11" borderId="0" xfId="0" applyFont="1" applyFill="1" applyAlignment="1" applyProtection="1">
      <alignment horizontal="center" vertical="center" wrapText="1"/>
      <protection locked="0"/>
    </xf>
    <xf numFmtId="0" fontId="7" fillId="5" borderId="2"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2" fillId="9" borderId="0" xfId="0" applyFont="1" applyFill="1" applyAlignment="1" applyProtection="1">
      <alignment horizontal="center"/>
      <protection hidden="1"/>
    </xf>
    <xf numFmtId="0" fontId="2" fillId="14" borderId="1" xfId="0" applyFont="1" applyFill="1" applyBorder="1" applyAlignment="1" applyProtection="1">
      <alignment horizontal="center" vertical="center"/>
      <protection hidden="1"/>
    </xf>
    <xf numFmtId="0" fontId="2" fillId="14" borderId="2" xfId="0" applyFont="1" applyFill="1" applyBorder="1" applyAlignment="1" applyProtection="1">
      <alignment horizontal="center" vertical="center"/>
      <protection hidden="1"/>
    </xf>
    <xf numFmtId="0" fontId="2" fillId="14" borderId="13" xfId="0" applyFont="1" applyFill="1" applyBorder="1" applyAlignment="1" applyProtection="1">
      <alignment horizontal="center" vertical="center"/>
      <protection hidden="1"/>
    </xf>
    <xf numFmtId="0" fontId="2" fillId="14" borderId="33" xfId="0" applyFont="1" applyFill="1" applyBorder="1" applyAlignment="1" applyProtection="1">
      <alignment horizontal="center" vertical="center"/>
      <protection hidden="1"/>
    </xf>
    <xf numFmtId="0" fontId="2" fillId="14" borderId="4" xfId="0" applyFont="1" applyFill="1" applyBorder="1" applyAlignment="1" applyProtection="1">
      <alignment horizontal="center" vertical="center"/>
      <protection hidden="1"/>
    </xf>
    <xf numFmtId="0" fontId="2" fillId="14" borderId="18"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3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9" borderId="0" xfId="0" applyFont="1" applyFill="1" applyAlignment="1">
      <alignment horizontal="center" wrapText="1"/>
    </xf>
    <xf numFmtId="0" fontId="18" fillId="9" borderId="19" xfId="0" applyFont="1" applyFill="1" applyBorder="1" applyAlignment="1" applyProtection="1">
      <alignment horizontal="left" vertical="justify" wrapText="1"/>
      <protection hidden="1"/>
    </xf>
    <xf numFmtId="0" fontId="18" fillId="9" borderId="31" xfId="0" applyFont="1" applyFill="1" applyBorder="1" applyAlignment="1" applyProtection="1">
      <alignment horizontal="left" vertical="justify" wrapText="1"/>
      <protection hidden="1"/>
    </xf>
    <xf numFmtId="0" fontId="18" fillId="9" borderId="22" xfId="0" applyFont="1" applyFill="1" applyBorder="1" applyAlignment="1" applyProtection="1">
      <alignment horizontal="left" vertical="justify" wrapText="1"/>
      <protection hidden="1"/>
    </xf>
    <xf numFmtId="0" fontId="18" fillId="9" borderId="30" xfId="0" applyFont="1" applyFill="1" applyBorder="1" applyAlignment="1" applyProtection="1">
      <alignment horizontal="left" vertical="justify" wrapText="1"/>
      <protection hidden="1"/>
    </xf>
    <xf numFmtId="0" fontId="18" fillId="9" borderId="0" xfId="0" applyFont="1" applyFill="1" applyAlignment="1" applyProtection="1">
      <alignment horizontal="left" vertical="justify" wrapText="1"/>
      <protection hidden="1"/>
    </xf>
    <xf numFmtId="0" fontId="18" fillId="9" borderId="32" xfId="0" applyFont="1" applyFill="1" applyBorder="1" applyAlignment="1" applyProtection="1">
      <alignment horizontal="left" vertical="justify" wrapText="1"/>
      <protection hidden="1"/>
    </xf>
    <xf numFmtId="0" fontId="18" fillId="9" borderId="12" xfId="0" applyFont="1" applyFill="1" applyBorder="1" applyAlignment="1" applyProtection="1">
      <alignment horizontal="left" vertical="justify" wrapText="1"/>
      <protection hidden="1"/>
    </xf>
    <xf numFmtId="0" fontId="18" fillId="9" borderId="4" xfId="0" applyFont="1" applyFill="1" applyBorder="1" applyAlignment="1" applyProtection="1">
      <alignment horizontal="left" vertical="justify" wrapText="1"/>
      <protection hidden="1"/>
    </xf>
    <xf numFmtId="0" fontId="18" fillId="9" borderId="20" xfId="0" applyFont="1" applyFill="1" applyBorder="1" applyAlignment="1" applyProtection="1">
      <alignment horizontal="left" vertical="justify" wrapText="1"/>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3" fillId="0" borderId="29"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12" fillId="0" borderId="25"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24" fillId="0" borderId="26" xfId="0" applyFont="1" applyBorder="1" applyAlignment="1" applyProtection="1">
      <alignment horizontal="center" vertical="center" wrapText="1"/>
      <protection hidden="1"/>
    </xf>
    <xf numFmtId="0" fontId="24" fillId="0" borderId="29"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23" fillId="5" borderId="9" xfId="0" applyFont="1" applyFill="1" applyBorder="1" applyAlignment="1" applyProtection="1">
      <alignment horizontal="center" wrapText="1"/>
      <protection hidden="1"/>
    </xf>
    <xf numFmtId="0" fontId="23" fillId="5" borderId="7" xfId="0" applyFont="1" applyFill="1" applyBorder="1" applyAlignment="1" applyProtection="1">
      <alignment horizontal="center" wrapText="1"/>
      <protection hidden="1"/>
    </xf>
    <xf numFmtId="0" fontId="23" fillId="5" borderId="21" xfId="0" applyFont="1" applyFill="1" applyBorder="1" applyAlignment="1" applyProtection="1">
      <alignment horizontal="center" wrapText="1"/>
      <protection hidden="1"/>
    </xf>
    <xf numFmtId="0" fontId="22" fillId="14" borderId="9" xfId="0" applyFont="1" applyFill="1" applyBorder="1" applyAlignment="1" applyProtection="1">
      <alignment horizontal="center" wrapText="1"/>
      <protection hidden="1"/>
    </xf>
    <xf numFmtId="0" fontId="22" fillId="14" borderId="7" xfId="0" applyFont="1" applyFill="1" applyBorder="1" applyAlignment="1" applyProtection="1">
      <alignment horizontal="center" wrapText="1"/>
      <protection hidden="1"/>
    </xf>
    <xf numFmtId="0" fontId="22" fillId="14" borderId="15" xfId="0" applyFont="1" applyFill="1" applyBorder="1" applyAlignment="1" applyProtection="1">
      <alignment horizontal="center" wrapText="1"/>
      <protection hidden="1"/>
    </xf>
    <xf numFmtId="0" fontId="22" fillId="15" borderId="8" xfId="0" applyFont="1" applyFill="1" applyBorder="1" applyAlignment="1" applyProtection="1">
      <alignment horizontal="center" wrapText="1"/>
      <protection hidden="1"/>
    </xf>
    <xf numFmtId="0" fontId="22" fillId="15" borderId="16" xfId="0" applyFont="1" applyFill="1" applyBorder="1" applyAlignment="1" applyProtection="1">
      <alignment horizontal="center" wrapText="1"/>
      <protection hidden="1"/>
    </xf>
    <xf numFmtId="0" fontId="22" fillId="14" borderId="6" xfId="0" applyFont="1" applyFill="1" applyBorder="1" applyAlignment="1" applyProtection="1">
      <alignment horizontal="center" vertical="center" wrapText="1"/>
      <protection locked="0"/>
    </xf>
    <xf numFmtId="0" fontId="22" fillId="14" borderId="8" xfId="0" applyFont="1" applyFill="1" applyBorder="1" applyAlignment="1" applyProtection="1">
      <alignment horizontal="center" vertical="center" wrapText="1"/>
      <protection locked="0"/>
    </xf>
    <xf numFmtId="0" fontId="22" fillId="14" borderId="9" xfId="0" applyFont="1" applyFill="1" applyBorder="1" applyAlignment="1" applyProtection="1">
      <alignment horizontal="center" vertical="center" wrapText="1"/>
      <protection locked="0"/>
    </xf>
    <xf numFmtId="164" fontId="22" fillId="18" borderId="26" xfId="2" applyNumberFormat="1" applyFont="1" applyFill="1" applyBorder="1" applyAlignment="1" applyProtection="1">
      <alignment horizontal="center" vertical="center" wrapText="1"/>
      <protection locked="0"/>
    </xf>
    <xf numFmtId="164" fontId="22" fillId="18" borderId="5" xfId="2" applyNumberFormat="1" applyFont="1" applyFill="1" applyBorder="1" applyAlignment="1" applyProtection="1">
      <alignment horizontal="center" vertical="center" wrapText="1"/>
      <protection locked="0"/>
    </xf>
    <xf numFmtId="0" fontId="22" fillId="5" borderId="21" xfId="0" applyFont="1" applyFill="1" applyBorder="1" applyAlignment="1" applyProtection="1">
      <alignment horizontal="center" wrapText="1"/>
      <protection hidden="1"/>
    </xf>
    <xf numFmtId="0" fontId="22" fillId="5" borderId="8" xfId="0" applyFont="1" applyFill="1" applyBorder="1" applyAlignment="1" applyProtection="1">
      <alignment horizontal="center" wrapText="1"/>
      <protection hidden="1"/>
    </xf>
    <xf numFmtId="0" fontId="22" fillId="14" borderId="8" xfId="0" applyFont="1" applyFill="1" applyBorder="1" applyAlignment="1" applyProtection="1">
      <alignment horizontal="center" wrapText="1"/>
      <protection hidden="1"/>
    </xf>
    <xf numFmtId="0" fontId="23" fillId="5" borderId="8" xfId="0" applyFont="1" applyFill="1" applyBorder="1" applyAlignment="1" applyProtection="1">
      <alignment horizontal="center" wrapText="1"/>
      <protection hidden="1"/>
    </xf>
    <xf numFmtId="0" fontId="22" fillId="14" borderId="16" xfId="0" applyFont="1" applyFill="1" applyBorder="1" applyAlignment="1" applyProtection="1">
      <alignment horizontal="center" wrapText="1"/>
      <protection hidden="1"/>
    </xf>
    <xf numFmtId="0" fontId="23" fillId="15" borderId="8" xfId="0" applyFont="1" applyFill="1" applyBorder="1" applyAlignment="1" applyProtection="1">
      <alignment horizontal="center"/>
      <protection hidden="1"/>
    </xf>
    <xf numFmtId="0" fontId="23" fillId="15" borderId="16" xfId="0" applyFont="1" applyFill="1" applyBorder="1" applyAlignment="1" applyProtection="1">
      <alignment horizontal="center"/>
      <protection hidden="1"/>
    </xf>
    <xf numFmtId="0" fontId="22" fillId="18" borderId="25" xfId="0" applyFont="1" applyFill="1" applyBorder="1" applyAlignment="1" applyProtection="1">
      <alignment horizontal="center" vertical="center"/>
      <protection locked="0"/>
    </xf>
    <xf numFmtId="0" fontId="22" fillId="18" borderId="7" xfId="0" applyFont="1" applyFill="1" applyBorder="1" applyAlignment="1" applyProtection="1">
      <alignment horizontal="center" vertical="center"/>
      <protection locked="0"/>
    </xf>
    <xf numFmtId="0" fontId="22" fillId="18" borderId="21"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wrapText="1"/>
      <protection hidden="1"/>
    </xf>
    <xf numFmtId="0" fontId="22" fillId="5" borderId="7" xfId="0" applyFont="1" applyFill="1" applyBorder="1" applyAlignment="1" applyProtection="1">
      <alignment horizontal="center" wrapText="1"/>
      <protection hidden="1"/>
    </xf>
    <xf numFmtId="0" fontId="22" fillId="14" borderId="21" xfId="0" applyFont="1" applyFill="1" applyBorder="1" applyAlignment="1" applyProtection="1">
      <alignment horizontal="center" wrapText="1"/>
      <protection hidden="1"/>
    </xf>
    <xf numFmtId="0" fontId="22" fillId="14" borderId="6"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0" fillId="0" borderId="0" xfId="0" applyAlignment="1">
      <alignment horizontal="center"/>
    </xf>
    <xf numFmtId="0" fontId="28" fillId="0" borderId="0" xfId="0" applyFont="1" applyAlignment="1">
      <alignment horizontal="center" vertical="center"/>
    </xf>
    <xf numFmtId="0" fontId="0" fillId="0" borderId="0" xfId="0" applyAlignment="1">
      <alignment horizontal="left" wrapText="1"/>
    </xf>
    <xf numFmtId="0" fontId="0" fillId="0" borderId="0" xfId="0" applyAlignment="1">
      <alignment horizontal="left"/>
    </xf>
    <xf numFmtId="0" fontId="27" fillId="16"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37" fillId="0" borderId="0" xfId="0" applyFont="1" applyAlignment="1">
      <alignment horizontal="left" wrapText="1"/>
    </xf>
  </cellXfs>
  <cellStyles count="3">
    <cellStyle name="Moneda" xfId="2" builtinId="4"/>
    <cellStyle name="Moneda [0]" xfId="1" builtinId="7"/>
    <cellStyle name="Normal" xfId="0" builtinId="0"/>
  </cellStyles>
  <dxfs count="0"/>
  <tableStyles count="0" defaultTableStyle="TableStyleMedium2" defaultPivotStyle="PivotStyleLight16"/>
  <colors>
    <mruColors>
      <color rgb="FF83116B"/>
      <color rgb="FFCC3300"/>
      <color rgb="FFF5A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1185335</xdr:colOff>
      <xdr:row>3</xdr:row>
      <xdr:rowOff>736601</xdr:rowOff>
    </xdr:from>
    <xdr:to>
      <xdr:col>16</xdr:col>
      <xdr:colOff>2</xdr:colOff>
      <xdr:row>3</xdr:row>
      <xdr:rowOff>1359430</xdr:rowOff>
    </xdr:to>
    <xdr:sp macro="" textlink="">
      <xdr:nvSpPr>
        <xdr:cNvPr id="2" name="Rectángulo 1">
          <a:extLst>
            <a:ext uri="{FF2B5EF4-FFF2-40B4-BE49-F238E27FC236}">
              <a16:creationId xmlns:a16="http://schemas.microsoft.com/office/drawing/2014/main" id="{CD342AE4-04AB-4382-880E-0BB975FEE44E}"/>
            </a:ext>
          </a:extLst>
        </xdr:cNvPr>
        <xdr:cNvSpPr/>
      </xdr:nvSpPr>
      <xdr:spPr>
        <a:xfrm>
          <a:off x="10651068" y="1515534"/>
          <a:ext cx="6976534" cy="622829"/>
        </a:xfrm>
        <a:prstGeom prst="rect">
          <a:avLst/>
        </a:prstGeom>
        <a:solidFill>
          <a:srgbClr val="7030A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900" b="1">
              <a:solidFill>
                <a:schemeClr val="bg1"/>
              </a:solidFill>
            </a:rPr>
            <a:t> EN</a:t>
          </a:r>
          <a:r>
            <a:rPr lang="es-CO" sz="900" b="1" baseline="0">
              <a:solidFill>
                <a:schemeClr val="bg1"/>
              </a:solidFill>
            </a:rPr>
            <a:t> </a:t>
          </a:r>
          <a:r>
            <a:rPr lang="es-CO" sz="900" b="1">
              <a:solidFill>
                <a:schemeClr val="bg1"/>
              </a:solidFill>
            </a:rPr>
            <a:t>LOS COSTOS DEL SERVICIO DEBEN INCLUIR </a:t>
          </a:r>
          <a:r>
            <a:rPr lang="es-CO" sz="900" b="1" baseline="0">
              <a:solidFill>
                <a:schemeClr val="bg1"/>
              </a:solidFill>
            </a:rPr>
            <a:t>GRABACIÓN DE 10 MESES , CON SUS RESPECTIVOS DISCOS DUROS, INCLUIDO SOFTWARES Y HARDWARES (PANTALLAS, EQUIPOS DE COMPUTO, SERVIDORES, RACK, ENTRE OTROS)  SOLICITADOS PARA EL  CENTRO DE MONITOREO Y DEMAS COSTOS DIRECTOS E INDIRECTOS.</a:t>
          </a:r>
          <a:endParaRPr lang="es-CO"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2427111</xdr:colOff>
      <xdr:row>8</xdr:row>
      <xdr:rowOff>303390</xdr:rowOff>
    </xdr:from>
    <xdr:to>
      <xdr:col>3</xdr:col>
      <xdr:colOff>289278</xdr:colOff>
      <xdr:row>9</xdr:row>
      <xdr:rowOff>477151</xdr:rowOff>
    </xdr:to>
    <xdr:pic>
      <xdr:nvPicPr>
        <xdr:cNvPr id="4" name="Imagen 3">
          <a:extLst>
            <a:ext uri="{FF2B5EF4-FFF2-40B4-BE49-F238E27FC236}">
              <a16:creationId xmlns:a16="http://schemas.microsoft.com/office/drawing/2014/main" id="{0BFF1047-35B0-50AC-5F1D-C12C1EE1918D}"/>
            </a:ext>
          </a:extLst>
        </xdr:cNvPr>
        <xdr:cNvPicPr>
          <a:picLocks noChangeAspect="1"/>
        </xdr:cNvPicPr>
      </xdr:nvPicPr>
      <xdr:blipFill>
        <a:blip xmlns:r="http://schemas.openxmlformats.org/officeDocument/2006/relationships" r:embed="rId1"/>
        <a:stretch>
          <a:fillRect/>
        </a:stretch>
      </xdr:blipFill>
      <xdr:spPr>
        <a:xfrm>
          <a:off x="2674055" y="6879168"/>
          <a:ext cx="6977945" cy="28125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A5E85-C0A1-4387-9630-3AD07E9D00EE}">
  <dimension ref="A1:AF59"/>
  <sheetViews>
    <sheetView showGridLines="0" tabSelected="1" topLeftCell="C1" zoomScale="60" zoomScaleNormal="60" workbookViewId="0">
      <selection activeCell="H9" sqref="H9"/>
    </sheetView>
  </sheetViews>
  <sheetFormatPr baseColWidth="10" defaultColWidth="0" defaultRowHeight="14.5" zeroHeight="1" x14ac:dyDescent="0.35"/>
  <cols>
    <col min="1" max="1" width="49.36328125" style="36" customWidth="1"/>
    <col min="2" max="3" width="28.08984375" style="36" customWidth="1"/>
    <col min="4" max="4" width="27.26953125" style="36" customWidth="1"/>
    <col min="5" max="5" width="26.26953125" style="36" customWidth="1"/>
    <col min="6" max="6" width="26.90625" style="36" customWidth="1"/>
    <col min="7" max="7" width="23.26953125" style="36" customWidth="1"/>
    <col min="8" max="8" width="30.26953125" style="36" customWidth="1"/>
    <col min="9" max="9" width="23.26953125" style="36" customWidth="1"/>
    <col min="10" max="10" width="19.54296875" style="36" customWidth="1"/>
    <col min="11" max="13" width="23.26953125" style="36" customWidth="1"/>
    <col min="14" max="14" width="31.1796875" style="36" customWidth="1"/>
    <col min="15" max="15" width="22.81640625" style="36" customWidth="1"/>
    <col min="16" max="18" width="17.90625" style="36" customWidth="1"/>
    <col min="19" max="19" width="20.7265625" style="36" customWidth="1"/>
    <col min="20" max="20" width="32.90625" style="36" customWidth="1"/>
    <col min="21" max="21" width="25.81640625" style="36" customWidth="1"/>
    <col min="22" max="24" width="17.90625" style="36" customWidth="1"/>
    <col min="25" max="25" width="20.7265625" style="36" customWidth="1"/>
    <col min="26" max="26" width="31" style="36" customWidth="1"/>
    <col min="27" max="27" width="20.81640625" style="36" customWidth="1"/>
    <col min="28" max="30" width="17.90625" style="36" customWidth="1"/>
    <col min="31" max="31" width="20.7265625" style="36" customWidth="1"/>
    <col min="32" max="32" width="10.90625" style="36" customWidth="1"/>
    <col min="33" max="16384" width="10.90625" style="36" hidden="1"/>
  </cols>
  <sheetData>
    <row r="1" spans="1:31" customFormat="1" x14ac:dyDescent="0.35">
      <c r="A1" s="2"/>
      <c r="B1" s="2"/>
      <c r="C1" s="2"/>
      <c r="D1" s="2"/>
      <c r="E1" s="2"/>
      <c r="F1" s="2"/>
      <c r="G1" s="2"/>
    </row>
    <row r="2" spans="1:31" customFormat="1" hidden="1" x14ac:dyDescent="0.35">
      <c r="A2" s="2"/>
      <c r="B2" s="2"/>
      <c r="C2" s="2"/>
      <c r="D2" s="2"/>
      <c r="E2" s="2"/>
      <c r="F2" s="2"/>
      <c r="G2" s="2"/>
    </row>
    <row r="3" spans="1:31" customFormat="1" hidden="1" x14ac:dyDescent="0.35">
      <c r="A3" s="2"/>
      <c r="B3" s="2"/>
      <c r="C3" s="2"/>
      <c r="D3" s="2"/>
      <c r="E3" s="2"/>
      <c r="F3" s="2"/>
      <c r="G3" s="2"/>
    </row>
    <row r="4" spans="1:31" customFormat="1" hidden="1" x14ac:dyDescent="0.35">
      <c r="A4" s="2"/>
      <c r="B4" s="2"/>
      <c r="C4" s="2"/>
      <c r="D4" s="2"/>
      <c r="E4" s="2"/>
      <c r="F4" s="2"/>
      <c r="G4" s="2"/>
    </row>
    <row r="5" spans="1:31" customFormat="1" x14ac:dyDescent="0.35">
      <c r="A5" s="2"/>
      <c r="B5" s="2"/>
      <c r="C5" s="2"/>
      <c r="D5" s="2"/>
      <c r="E5" s="2"/>
      <c r="F5" s="2"/>
      <c r="G5" s="2"/>
    </row>
    <row r="6" spans="1:31" customFormat="1" ht="14.5" customHeight="1" x14ac:dyDescent="0.35">
      <c r="A6" s="126" t="s">
        <v>0</v>
      </c>
      <c r="B6" s="126"/>
      <c r="C6" s="126"/>
      <c r="D6" s="126"/>
      <c r="E6" s="126"/>
      <c r="F6" s="126"/>
      <c r="G6" s="2"/>
      <c r="N6" s="8" t="s">
        <v>166</v>
      </c>
      <c r="T6" s="8" t="s">
        <v>166</v>
      </c>
      <c r="Z6" s="8" t="s">
        <v>166</v>
      </c>
    </row>
    <row r="7" spans="1:31" customFormat="1" ht="15" customHeight="1" thickBot="1" x14ac:dyDescent="0.4">
      <c r="A7" s="126"/>
      <c r="B7" s="126"/>
      <c r="C7" s="126"/>
      <c r="D7" s="126"/>
      <c r="E7" s="126"/>
      <c r="F7" s="126"/>
      <c r="G7" s="2"/>
      <c r="N7" s="8" t="s">
        <v>16</v>
      </c>
      <c r="T7" s="8" t="s">
        <v>16</v>
      </c>
      <c r="Z7" s="8" t="s">
        <v>16</v>
      </c>
    </row>
    <row r="8" spans="1:31" ht="86" customHeight="1" x14ac:dyDescent="0.35">
      <c r="A8" s="16" t="s">
        <v>25</v>
      </c>
      <c r="B8" s="17" t="s">
        <v>1</v>
      </c>
      <c r="C8" s="18" t="s">
        <v>131</v>
      </c>
      <c r="D8" s="18" t="s">
        <v>10</v>
      </c>
      <c r="E8" s="19" t="s">
        <v>2</v>
      </c>
      <c r="F8" s="20" t="s">
        <v>3</v>
      </c>
      <c r="G8" s="15" t="s">
        <v>159</v>
      </c>
      <c r="H8" s="30" t="s">
        <v>160</v>
      </c>
      <c r="I8" s="31" t="s">
        <v>172</v>
      </c>
      <c r="J8" s="32" t="s">
        <v>161</v>
      </c>
      <c r="K8" s="30" t="s">
        <v>162</v>
      </c>
      <c r="L8" s="31" t="s">
        <v>9</v>
      </c>
      <c r="M8" s="31" t="s">
        <v>164</v>
      </c>
      <c r="N8" s="33" t="s">
        <v>163</v>
      </c>
      <c r="O8" s="33" t="s">
        <v>165</v>
      </c>
      <c r="P8" s="34" t="s">
        <v>161</v>
      </c>
      <c r="Q8" s="33" t="s">
        <v>162</v>
      </c>
      <c r="R8" s="35" t="s">
        <v>9</v>
      </c>
      <c r="S8" s="35" t="s">
        <v>164</v>
      </c>
      <c r="T8" s="30" t="s">
        <v>167</v>
      </c>
      <c r="U8" s="31" t="s">
        <v>168</v>
      </c>
      <c r="V8" s="32" t="s">
        <v>161</v>
      </c>
      <c r="W8" s="30" t="s">
        <v>162</v>
      </c>
      <c r="X8" s="31" t="s">
        <v>9</v>
      </c>
      <c r="Y8" s="31" t="s">
        <v>164</v>
      </c>
      <c r="Z8" s="33" t="s">
        <v>169</v>
      </c>
      <c r="AA8" s="35" t="s">
        <v>173</v>
      </c>
      <c r="AB8" s="34" t="s">
        <v>161</v>
      </c>
      <c r="AC8" s="33" t="s">
        <v>162</v>
      </c>
      <c r="AD8" s="35" t="s">
        <v>9</v>
      </c>
      <c r="AE8" s="35" t="s">
        <v>164</v>
      </c>
    </row>
    <row r="9" spans="1:31" ht="27" x14ac:dyDescent="0.35">
      <c r="A9" s="21" t="s">
        <v>26</v>
      </c>
      <c r="B9" s="22" t="s">
        <v>130</v>
      </c>
      <c r="C9" s="23">
        <v>1</v>
      </c>
      <c r="D9" s="24">
        <v>3</v>
      </c>
      <c r="E9" s="25" t="s">
        <v>4</v>
      </c>
      <c r="F9" s="26" t="s">
        <v>23</v>
      </c>
      <c r="G9" s="3"/>
      <c r="H9" s="37">
        <f t="shared" ref="H9:H14" si="0">+G9*C9</f>
        <v>0</v>
      </c>
      <c r="I9" s="37">
        <f>H9*8</f>
        <v>0</v>
      </c>
      <c r="J9" s="38">
        <v>0.1</v>
      </c>
      <c r="K9" s="37">
        <f>+I9*J9</f>
        <v>0</v>
      </c>
      <c r="L9" s="37">
        <f>+K9*19%</f>
        <v>0</v>
      </c>
      <c r="M9" s="39">
        <f>+I9+K9+L9</f>
        <v>0</v>
      </c>
      <c r="N9" s="37">
        <f>+(H9*9.53%)+H9</f>
        <v>0</v>
      </c>
      <c r="O9" s="37">
        <f>+N9*12</f>
        <v>0</v>
      </c>
      <c r="P9" s="38">
        <v>0.1</v>
      </c>
      <c r="Q9" s="37">
        <f>+O9*P9</f>
        <v>0</v>
      </c>
      <c r="R9" s="37">
        <f>+Q9*19%</f>
        <v>0</v>
      </c>
      <c r="S9" s="39">
        <f>+O9+Q9+R9</f>
        <v>0</v>
      </c>
      <c r="T9" s="37">
        <f>+(N9*9.53%)+N9</f>
        <v>0</v>
      </c>
      <c r="U9" s="37">
        <f>+T9*12</f>
        <v>0</v>
      </c>
      <c r="V9" s="38">
        <v>0.1</v>
      </c>
      <c r="W9" s="37">
        <f>+U9*V9</f>
        <v>0</v>
      </c>
      <c r="X9" s="37">
        <f>+W9*19%</f>
        <v>0</v>
      </c>
      <c r="Y9" s="39">
        <f>+U9+W9+X9</f>
        <v>0</v>
      </c>
      <c r="Z9" s="37">
        <f>+(T9*9.53%)+T9</f>
        <v>0</v>
      </c>
      <c r="AA9" s="37">
        <f>+Z9*4</f>
        <v>0</v>
      </c>
      <c r="AB9" s="38">
        <v>0.1</v>
      </c>
      <c r="AC9" s="37">
        <f>+AA9*AB9</f>
        <v>0</v>
      </c>
      <c r="AD9" s="37">
        <f>+AC9*19%</f>
        <v>0</v>
      </c>
      <c r="AE9" s="39">
        <f>+AA9+AC9+AD9</f>
        <v>0</v>
      </c>
    </row>
    <row r="10" spans="1:31" ht="27" x14ac:dyDescent="0.35">
      <c r="A10" s="21" t="s">
        <v>26</v>
      </c>
      <c r="B10" s="22" t="s">
        <v>128</v>
      </c>
      <c r="C10" s="23">
        <v>1</v>
      </c>
      <c r="D10" s="24">
        <v>3</v>
      </c>
      <c r="E10" s="25" t="s">
        <v>4</v>
      </c>
      <c r="F10" s="26" t="s">
        <v>24</v>
      </c>
      <c r="G10" s="3"/>
      <c r="H10" s="37">
        <f t="shared" si="0"/>
        <v>0</v>
      </c>
      <c r="I10" s="37">
        <f>H10*8</f>
        <v>0</v>
      </c>
      <c r="J10" s="38">
        <v>0.1</v>
      </c>
      <c r="K10" s="37">
        <f t="shared" ref="K10:K14" si="1">+I10*J10</f>
        <v>0</v>
      </c>
      <c r="L10" s="37">
        <f t="shared" ref="L10:L14" si="2">+K10*19%</f>
        <v>0</v>
      </c>
      <c r="M10" s="39">
        <f t="shared" ref="M10:M14" si="3">+I10+K10+L10</f>
        <v>0</v>
      </c>
      <c r="N10" s="37">
        <f>+(H10*9.53%)+H10</f>
        <v>0</v>
      </c>
      <c r="O10" s="37">
        <f t="shared" ref="O10:O12" si="4">+N10*12</f>
        <v>0</v>
      </c>
      <c r="P10" s="38">
        <v>0.1</v>
      </c>
      <c r="Q10" s="37">
        <f t="shared" ref="Q10:Q14" si="5">+O10*P10</f>
        <v>0</v>
      </c>
      <c r="R10" s="37">
        <f t="shared" ref="R10:R14" si="6">+Q10*19%</f>
        <v>0</v>
      </c>
      <c r="S10" s="39">
        <f t="shared" ref="S10:S14" si="7">+O10+Q10+R10</f>
        <v>0</v>
      </c>
      <c r="T10" s="37">
        <f>+(N10*9.53%)+N10</f>
        <v>0</v>
      </c>
      <c r="U10" s="37">
        <f t="shared" ref="U10:U12" si="8">+T10*12</f>
        <v>0</v>
      </c>
      <c r="V10" s="38">
        <v>0.1</v>
      </c>
      <c r="W10" s="37">
        <f t="shared" ref="W10:W14" si="9">+U10*V10</f>
        <v>0</v>
      </c>
      <c r="X10" s="37">
        <f t="shared" ref="X10:X14" si="10">+W10*19%</f>
        <v>0</v>
      </c>
      <c r="Y10" s="39">
        <f t="shared" ref="Y10:Y14" si="11">+U10+W10+X10</f>
        <v>0</v>
      </c>
      <c r="Z10" s="37">
        <f>+(T10*9.53%)+T10</f>
        <v>0</v>
      </c>
      <c r="AA10" s="37">
        <f t="shared" ref="AA10:AA14" si="12">+Z10*4</f>
        <v>0</v>
      </c>
      <c r="AB10" s="38">
        <v>0.1</v>
      </c>
      <c r="AC10" s="37">
        <f t="shared" ref="AC10:AC14" si="13">+AA10*AB10</f>
        <v>0</v>
      </c>
      <c r="AD10" s="37">
        <f t="shared" ref="AD10:AD14" si="14">+AC10*19%</f>
        <v>0</v>
      </c>
      <c r="AE10" s="39">
        <f t="shared" ref="AE10:AE14" si="15">+AA10+AC10+AD10</f>
        <v>0</v>
      </c>
    </row>
    <row r="11" spans="1:31" ht="27" x14ac:dyDescent="0.35">
      <c r="A11" s="21" t="s">
        <v>26</v>
      </c>
      <c r="B11" s="22" t="s">
        <v>5</v>
      </c>
      <c r="C11" s="23">
        <v>1</v>
      </c>
      <c r="D11" s="24">
        <v>1</v>
      </c>
      <c r="E11" s="25" t="s">
        <v>6</v>
      </c>
      <c r="F11" s="26" t="s">
        <v>24</v>
      </c>
      <c r="G11" s="3"/>
      <c r="H11" s="37">
        <f t="shared" si="0"/>
        <v>0</v>
      </c>
      <c r="I11" s="37">
        <f>H11*8</f>
        <v>0</v>
      </c>
      <c r="J11" s="38">
        <v>0.1</v>
      </c>
      <c r="K11" s="37">
        <f t="shared" si="1"/>
        <v>0</v>
      </c>
      <c r="L11" s="37">
        <f t="shared" si="2"/>
        <v>0</v>
      </c>
      <c r="M11" s="39">
        <f t="shared" si="3"/>
        <v>0</v>
      </c>
      <c r="N11" s="37">
        <f>+(H11*9.53%)+H11</f>
        <v>0</v>
      </c>
      <c r="O11" s="37">
        <f t="shared" si="4"/>
        <v>0</v>
      </c>
      <c r="P11" s="38">
        <v>0.1</v>
      </c>
      <c r="Q11" s="37">
        <f t="shared" si="5"/>
        <v>0</v>
      </c>
      <c r="R11" s="37">
        <f t="shared" si="6"/>
        <v>0</v>
      </c>
      <c r="S11" s="39">
        <f t="shared" si="7"/>
        <v>0</v>
      </c>
      <c r="T11" s="37">
        <f>+(N11*9.53%)+N11</f>
        <v>0</v>
      </c>
      <c r="U11" s="37">
        <f t="shared" si="8"/>
        <v>0</v>
      </c>
      <c r="V11" s="38">
        <v>0.1</v>
      </c>
      <c r="W11" s="37">
        <f t="shared" si="9"/>
        <v>0</v>
      </c>
      <c r="X11" s="37">
        <f t="shared" si="10"/>
        <v>0</v>
      </c>
      <c r="Y11" s="39">
        <f t="shared" si="11"/>
        <v>0</v>
      </c>
      <c r="Z11" s="37">
        <f>+(T11*9.53%)+T11</f>
        <v>0</v>
      </c>
      <c r="AA11" s="37">
        <f t="shared" si="12"/>
        <v>0</v>
      </c>
      <c r="AB11" s="38">
        <v>0.1</v>
      </c>
      <c r="AC11" s="37">
        <f t="shared" si="13"/>
        <v>0</v>
      </c>
      <c r="AD11" s="37">
        <f t="shared" si="14"/>
        <v>0</v>
      </c>
      <c r="AE11" s="39">
        <f t="shared" si="15"/>
        <v>0</v>
      </c>
    </row>
    <row r="12" spans="1:31" ht="27" x14ac:dyDescent="0.35">
      <c r="A12" s="21" t="s">
        <v>26</v>
      </c>
      <c r="B12" s="22" t="s">
        <v>7</v>
      </c>
      <c r="C12" s="23">
        <v>2</v>
      </c>
      <c r="D12" s="24">
        <v>2</v>
      </c>
      <c r="E12" s="27" t="s">
        <v>6</v>
      </c>
      <c r="F12" s="26" t="s">
        <v>24</v>
      </c>
      <c r="G12" s="3"/>
      <c r="H12" s="37">
        <f t="shared" si="0"/>
        <v>0</v>
      </c>
      <c r="I12" s="37">
        <f>H12*8</f>
        <v>0</v>
      </c>
      <c r="J12" s="38">
        <v>0.1</v>
      </c>
      <c r="K12" s="37">
        <f t="shared" si="1"/>
        <v>0</v>
      </c>
      <c r="L12" s="37">
        <f t="shared" si="2"/>
        <v>0</v>
      </c>
      <c r="M12" s="39">
        <f t="shared" si="3"/>
        <v>0</v>
      </c>
      <c r="N12" s="37">
        <f>+(H12*9.53%)+H12</f>
        <v>0</v>
      </c>
      <c r="O12" s="37">
        <f t="shared" si="4"/>
        <v>0</v>
      </c>
      <c r="P12" s="38">
        <v>0.1</v>
      </c>
      <c r="Q12" s="37">
        <f t="shared" si="5"/>
        <v>0</v>
      </c>
      <c r="R12" s="37">
        <f t="shared" si="6"/>
        <v>0</v>
      </c>
      <c r="S12" s="39">
        <f t="shared" si="7"/>
        <v>0</v>
      </c>
      <c r="T12" s="37">
        <f>+(N12*9.53%)+N12</f>
        <v>0</v>
      </c>
      <c r="U12" s="37">
        <f t="shared" si="8"/>
        <v>0</v>
      </c>
      <c r="V12" s="38">
        <v>0.1</v>
      </c>
      <c r="W12" s="37">
        <f t="shared" si="9"/>
        <v>0</v>
      </c>
      <c r="X12" s="37">
        <f t="shared" si="10"/>
        <v>0</v>
      </c>
      <c r="Y12" s="39">
        <f t="shared" si="11"/>
        <v>0</v>
      </c>
      <c r="Z12" s="37">
        <f>+(T12*9.53%)+T12</f>
        <v>0</v>
      </c>
      <c r="AA12" s="37">
        <f t="shared" si="12"/>
        <v>0</v>
      </c>
      <c r="AB12" s="38">
        <v>0.1</v>
      </c>
      <c r="AC12" s="37">
        <f t="shared" si="13"/>
        <v>0</v>
      </c>
      <c r="AD12" s="37">
        <f t="shared" si="14"/>
        <v>0</v>
      </c>
      <c r="AE12" s="39">
        <f t="shared" si="15"/>
        <v>0</v>
      </c>
    </row>
    <row r="13" spans="1:31" ht="27" x14ac:dyDescent="0.35">
      <c r="A13" s="21" t="s">
        <v>26</v>
      </c>
      <c r="B13" s="22" t="s">
        <v>129</v>
      </c>
      <c r="C13" s="23">
        <v>3</v>
      </c>
      <c r="D13" s="24">
        <v>9</v>
      </c>
      <c r="E13" s="27" t="s">
        <v>4</v>
      </c>
      <c r="F13" s="26" t="s">
        <v>23</v>
      </c>
      <c r="G13" s="3"/>
      <c r="H13" s="37">
        <f t="shared" si="0"/>
        <v>0</v>
      </c>
      <c r="I13" s="37">
        <f>H13*8</f>
        <v>0</v>
      </c>
      <c r="J13" s="38">
        <v>0.1</v>
      </c>
      <c r="K13" s="40">
        <f t="shared" si="1"/>
        <v>0</v>
      </c>
      <c r="L13" s="40">
        <f t="shared" si="2"/>
        <v>0</v>
      </c>
      <c r="M13" s="39">
        <f t="shared" si="3"/>
        <v>0</v>
      </c>
      <c r="N13" s="40">
        <f>+(H13*9.14%)+H13</f>
        <v>0</v>
      </c>
      <c r="O13" s="40">
        <f>+N13*12</f>
        <v>0</v>
      </c>
      <c r="P13" s="38">
        <v>0.1</v>
      </c>
      <c r="Q13" s="40">
        <f t="shared" si="5"/>
        <v>0</v>
      </c>
      <c r="R13" s="40">
        <f t="shared" si="6"/>
        <v>0</v>
      </c>
      <c r="S13" s="39">
        <f t="shared" si="7"/>
        <v>0</v>
      </c>
      <c r="T13" s="40">
        <f>+(N13*9.14%)+N13</f>
        <v>0</v>
      </c>
      <c r="U13" s="40">
        <f>+T13*12</f>
        <v>0</v>
      </c>
      <c r="V13" s="38">
        <v>0.1</v>
      </c>
      <c r="W13" s="40">
        <f t="shared" si="9"/>
        <v>0</v>
      </c>
      <c r="X13" s="40">
        <f t="shared" si="10"/>
        <v>0</v>
      </c>
      <c r="Y13" s="39">
        <f t="shared" si="11"/>
        <v>0</v>
      </c>
      <c r="Z13" s="40">
        <f t="shared" ref="Z13:Z14" si="16">+(T13*9.14%)+T13</f>
        <v>0</v>
      </c>
      <c r="AA13" s="37">
        <f t="shared" si="12"/>
        <v>0</v>
      </c>
      <c r="AB13" s="38">
        <v>0.1</v>
      </c>
      <c r="AC13" s="40">
        <f t="shared" si="13"/>
        <v>0</v>
      </c>
      <c r="AD13" s="40">
        <f t="shared" si="14"/>
        <v>0</v>
      </c>
      <c r="AE13" s="39">
        <f t="shared" si="15"/>
        <v>0</v>
      </c>
    </row>
    <row r="14" spans="1:31" s="45" customFormat="1" ht="89" customHeight="1" thickBot="1" x14ac:dyDescent="0.4">
      <c r="A14" s="21" t="s">
        <v>133</v>
      </c>
      <c r="B14" s="22" t="s">
        <v>8</v>
      </c>
      <c r="C14" s="23">
        <v>9</v>
      </c>
      <c r="D14" s="24">
        <v>9</v>
      </c>
      <c r="E14" s="27" t="s">
        <v>6</v>
      </c>
      <c r="F14" s="26" t="s">
        <v>23</v>
      </c>
      <c r="G14" s="3"/>
      <c r="H14" s="41">
        <f t="shared" si="0"/>
        <v>0</v>
      </c>
      <c r="I14" s="37">
        <f t="shared" ref="I14" si="17">H14*8</f>
        <v>0</v>
      </c>
      <c r="J14" s="42">
        <v>0.1</v>
      </c>
      <c r="K14" s="43">
        <f t="shared" si="1"/>
        <v>0</v>
      </c>
      <c r="L14" s="43">
        <f t="shared" si="2"/>
        <v>0</v>
      </c>
      <c r="M14" s="44">
        <f t="shared" si="3"/>
        <v>0</v>
      </c>
      <c r="N14" s="43">
        <f>+(H14*9.14%)+H14</f>
        <v>0</v>
      </c>
      <c r="O14" s="43">
        <f t="shared" ref="O14" si="18">+N14*12</f>
        <v>0</v>
      </c>
      <c r="P14" s="42">
        <v>0.1</v>
      </c>
      <c r="Q14" s="43">
        <f t="shared" si="5"/>
        <v>0</v>
      </c>
      <c r="R14" s="43">
        <f t="shared" si="6"/>
        <v>0</v>
      </c>
      <c r="S14" s="44">
        <f t="shared" si="7"/>
        <v>0</v>
      </c>
      <c r="T14" s="43">
        <f t="shared" ref="T14" si="19">+(N14*9.14%)+N14</f>
        <v>0</v>
      </c>
      <c r="U14" s="43">
        <f t="shared" ref="U14" si="20">+T14*12</f>
        <v>0</v>
      </c>
      <c r="V14" s="42">
        <v>0.1</v>
      </c>
      <c r="W14" s="43">
        <f t="shared" si="9"/>
        <v>0</v>
      </c>
      <c r="X14" s="43">
        <f t="shared" si="10"/>
        <v>0</v>
      </c>
      <c r="Y14" s="44">
        <f t="shared" si="11"/>
        <v>0</v>
      </c>
      <c r="Z14" s="43">
        <f t="shared" si="16"/>
        <v>0</v>
      </c>
      <c r="AA14" s="37">
        <f t="shared" si="12"/>
        <v>0</v>
      </c>
      <c r="AB14" s="42">
        <v>0.1</v>
      </c>
      <c r="AC14" s="43">
        <f t="shared" si="13"/>
        <v>0</v>
      </c>
      <c r="AD14" s="43">
        <f t="shared" si="14"/>
        <v>0</v>
      </c>
      <c r="AE14" s="44">
        <f t="shared" si="15"/>
        <v>0</v>
      </c>
    </row>
    <row r="15" spans="1:31" s="45" customFormat="1" ht="55.5" hidden="1" customHeight="1" thickBot="1" x14ac:dyDescent="0.4">
      <c r="A15" s="21"/>
      <c r="B15" s="22"/>
      <c r="C15" s="23"/>
      <c r="D15" s="24">
        <v>0</v>
      </c>
      <c r="E15" s="27"/>
      <c r="F15" s="26"/>
      <c r="G15" s="4">
        <v>40000000</v>
      </c>
      <c r="H15" s="41"/>
      <c r="I15" s="41"/>
      <c r="J15" s="42"/>
      <c r="K15" s="43"/>
      <c r="L15" s="43"/>
      <c r="M15" s="44"/>
      <c r="N15" s="43"/>
      <c r="O15" s="43"/>
      <c r="P15" s="42"/>
      <c r="Q15" s="43"/>
      <c r="R15" s="43"/>
      <c r="S15" s="44"/>
      <c r="T15" s="43"/>
      <c r="U15" s="43"/>
      <c r="V15" s="42"/>
      <c r="W15" s="43"/>
      <c r="X15" s="43"/>
      <c r="Y15" s="44"/>
      <c r="Z15" s="43"/>
      <c r="AA15" s="43"/>
      <c r="AB15" s="42"/>
      <c r="AC15" s="43"/>
      <c r="AD15" s="43"/>
      <c r="AE15" s="44"/>
    </row>
    <row r="16" spans="1:31" ht="16" x14ac:dyDescent="0.4">
      <c r="A16" s="127" t="s">
        <v>12</v>
      </c>
      <c r="B16" s="127"/>
      <c r="C16" s="127"/>
      <c r="D16" s="28">
        <f>+D9+D10+D11+D12+D13+D14+D15</f>
        <v>27</v>
      </c>
      <c r="E16" s="29"/>
      <c r="F16" s="29"/>
      <c r="G16" s="5">
        <f t="shared" ref="G16:AE16" si="21">+G9+G10+G11+G12+G13+G14+G15</f>
        <v>40000000</v>
      </c>
      <c r="H16" s="46">
        <f t="shared" si="21"/>
        <v>0</v>
      </c>
      <c r="I16" s="46">
        <f t="shared" si="21"/>
        <v>0</v>
      </c>
      <c r="J16" s="46">
        <f t="shared" si="21"/>
        <v>0.6</v>
      </c>
      <c r="K16" s="46">
        <f t="shared" si="21"/>
        <v>0</v>
      </c>
      <c r="L16" s="46">
        <f t="shared" si="21"/>
        <v>0</v>
      </c>
      <c r="M16" s="46">
        <f t="shared" si="21"/>
        <v>0</v>
      </c>
      <c r="N16" s="47">
        <f t="shared" si="21"/>
        <v>0</v>
      </c>
      <c r="O16" s="47">
        <f t="shared" si="21"/>
        <v>0</v>
      </c>
      <c r="P16" s="47">
        <f t="shared" si="21"/>
        <v>0.6</v>
      </c>
      <c r="Q16" s="47">
        <f t="shared" si="21"/>
        <v>0</v>
      </c>
      <c r="R16" s="47">
        <f t="shared" si="21"/>
        <v>0</v>
      </c>
      <c r="S16" s="47">
        <f t="shared" si="21"/>
        <v>0</v>
      </c>
      <c r="T16" s="46">
        <f t="shared" si="21"/>
        <v>0</v>
      </c>
      <c r="U16" s="46">
        <f t="shared" si="21"/>
        <v>0</v>
      </c>
      <c r="V16" s="46">
        <f t="shared" si="21"/>
        <v>0.6</v>
      </c>
      <c r="W16" s="46">
        <f t="shared" si="21"/>
        <v>0</v>
      </c>
      <c r="X16" s="46">
        <f t="shared" si="21"/>
        <v>0</v>
      </c>
      <c r="Y16" s="46">
        <f t="shared" si="21"/>
        <v>0</v>
      </c>
      <c r="Z16" s="47">
        <f t="shared" si="21"/>
        <v>0</v>
      </c>
      <c r="AA16" s="47">
        <f t="shared" si="21"/>
        <v>0</v>
      </c>
      <c r="AB16" s="47">
        <f t="shared" si="21"/>
        <v>0.6</v>
      </c>
      <c r="AC16" s="47">
        <f t="shared" si="21"/>
        <v>0</v>
      </c>
      <c r="AD16" s="47">
        <f t="shared" si="21"/>
        <v>0</v>
      </c>
      <c r="AE16" s="47">
        <f t="shared" si="21"/>
        <v>0</v>
      </c>
    </row>
    <row r="17" spans="2:31" x14ac:dyDescent="0.35"/>
    <row r="18" spans="2:31" x14ac:dyDescent="0.35"/>
    <row r="26" spans="2:31" hidden="1" x14ac:dyDescent="0.35">
      <c r="G26" s="48"/>
      <c r="H26" s="48"/>
      <c r="L26" s="49" t="s">
        <v>14</v>
      </c>
      <c r="M26" s="50">
        <f>+I16+K16</f>
        <v>0</v>
      </c>
      <c r="R26" s="51" t="s">
        <v>14</v>
      </c>
      <c r="S26" s="50">
        <f>+O16+Q16</f>
        <v>0</v>
      </c>
      <c r="X26" s="49" t="s">
        <v>14</v>
      </c>
      <c r="Y26" s="50">
        <f>+U16+W16</f>
        <v>0</v>
      </c>
      <c r="AD26" s="51" t="s">
        <v>14</v>
      </c>
      <c r="AE26" s="50">
        <f>+AA16+AC16</f>
        <v>0</v>
      </c>
    </row>
    <row r="27" spans="2:31" hidden="1" x14ac:dyDescent="0.35">
      <c r="L27" s="49" t="s">
        <v>15</v>
      </c>
      <c r="M27" s="50">
        <f>+L16</f>
        <v>0</v>
      </c>
      <c r="R27" s="51" t="s">
        <v>15</v>
      </c>
      <c r="S27" s="50">
        <f>+R16</f>
        <v>0</v>
      </c>
      <c r="X27" s="49" t="s">
        <v>15</v>
      </c>
      <c r="Y27" s="50">
        <f>+X16</f>
        <v>0</v>
      </c>
      <c r="AD27" s="51" t="s">
        <v>15</v>
      </c>
      <c r="AE27" s="50">
        <f>+AD16</f>
        <v>0</v>
      </c>
    </row>
    <row r="28" spans="2:31" x14ac:dyDescent="0.35">
      <c r="G28" s="52"/>
      <c r="H28" s="52"/>
      <c r="L28" s="49" t="s">
        <v>12</v>
      </c>
      <c r="M28" s="50">
        <f>+M26+M27</f>
        <v>0</v>
      </c>
      <c r="R28" s="51" t="s">
        <v>12</v>
      </c>
      <c r="S28" s="50">
        <f>+S26+S27</f>
        <v>0</v>
      </c>
      <c r="X28" s="49" t="s">
        <v>12</v>
      </c>
      <c r="Y28" s="50">
        <f>+Y26+Y27</f>
        <v>0</v>
      </c>
      <c r="AD28" s="51" t="s">
        <v>12</v>
      </c>
      <c r="AE28" s="50">
        <f>+AE26+AE27</f>
        <v>0</v>
      </c>
    </row>
    <row r="29" spans="2:31" x14ac:dyDescent="0.35">
      <c r="B29" s="129" t="s">
        <v>22</v>
      </c>
      <c r="C29" s="129"/>
      <c r="E29" s="128" t="s">
        <v>155</v>
      </c>
      <c r="F29" s="128"/>
      <c r="G29" s="128"/>
      <c r="H29" s="128"/>
    </row>
    <row r="30" spans="2:31" x14ac:dyDescent="0.35">
      <c r="B30" s="53"/>
      <c r="C30" s="53"/>
      <c r="Z30" s="48"/>
    </row>
    <row r="31" spans="2:31" ht="16" x14ac:dyDescent="0.35">
      <c r="B31" s="54" t="s">
        <v>11</v>
      </c>
      <c r="C31" s="55" t="s">
        <v>12</v>
      </c>
      <c r="E31" s="56" t="s">
        <v>11</v>
      </c>
      <c r="F31" s="57" t="s">
        <v>14</v>
      </c>
      <c r="G31" s="57" t="s">
        <v>15</v>
      </c>
      <c r="H31" s="57" t="s">
        <v>12</v>
      </c>
      <c r="I31" s="52"/>
      <c r="J31" s="48"/>
      <c r="L31" s="52"/>
    </row>
    <row r="32" spans="2:31" ht="16" x14ac:dyDescent="0.35">
      <c r="B32" s="54"/>
      <c r="C32" s="58"/>
      <c r="E32" s="56">
        <v>2025</v>
      </c>
      <c r="F32" s="59">
        <f>+M26</f>
        <v>0</v>
      </c>
      <c r="G32" s="59">
        <f>+M27</f>
        <v>0</v>
      </c>
      <c r="H32" s="59">
        <f>+F32+G32</f>
        <v>0</v>
      </c>
    </row>
    <row r="33" spans="2:26" ht="16" x14ac:dyDescent="0.35">
      <c r="B33" s="54"/>
      <c r="C33" s="58"/>
      <c r="E33" s="56">
        <v>2026</v>
      </c>
      <c r="F33" s="59">
        <f>+S26</f>
        <v>0</v>
      </c>
      <c r="G33" s="59">
        <f>+S27</f>
        <v>0</v>
      </c>
      <c r="H33" s="59">
        <f>+F33+G33</f>
        <v>0</v>
      </c>
    </row>
    <row r="34" spans="2:26" ht="16" x14ac:dyDescent="0.35">
      <c r="B34" s="54"/>
      <c r="C34" s="58"/>
      <c r="E34" s="56">
        <v>2027</v>
      </c>
      <c r="F34" s="59">
        <f>+Y26</f>
        <v>0</v>
      </c>
      <c r="G34" s="59">
        <f>+Y27</f>
        <v>0</v>
      </c>
      <c r="H34" s="59">
        <f>+F34+G34</f>
        <v>0</v>
      </c>
      <c r="Z34" s="52"/>
    </row>
    <row r="35" spans="2:26" ht="16" x14ac:dyDescent="0.35">
      <c r="B35" s="54"/>
      <c r="C35" s="58"/>
      <c r="E35" s="56">
        <v>2028</v>
      </c>
      <c r="F35" s="59">
        <f>+AE26</f>
        <v>0</v>
      </c>
      <c r="G35" s="59">
        <f>+AE27</f>
        <v>0</v>
      </c>
      <c r="H35" s="59">
        <f>+F35+G35</f>
        <v>0</v>
      </c>
    </row>
    <row r="36" spans="2:26" ht="16" x14ac:dyDescent="0.35">
      <c r="B36" s="54"/>
      <c r="C36" s="58"/>
      <c r="E36" s="56" t="s">
        <v>13</v>
      </c>
      <c r="F36" s="60">
        <f>SUM(F32:F35)</f>
        <v>0</v>
      </c>
      <c r="G36" s="60">
        <f>SUM(G32:G35)</f>
        <v>0</v>
      </c>
      <c r="H36" s="60">
        <f>SUM(H32:H35)</f>
        <v>0</v>
      </c>
    </row>
    <row r="37" spans="2:26" x14ac:dyDescent="0.35">
      <c r="B37" s="53"/>
      <c r="C37" s="53"/>
    </row>
    <row r="38" spans="2:26" x14ac:dyDescent="0.35">
      <c r="B38" s="53"/>
      <c r="C38" s="53"/>
    </row>
    <row r="39" spans="2:26" x14ac:dyDescent="0.35">
      <c r="B39" s="129"/>
      <c r="C39" s="129"/>
      <c r="E39" s="128" t="s">
        <v>156</v>
      </c>
      <c r="F39" s="128"/>
      <c r="G39" s="128"/>
      <c r="H39" s="128"/>
    </row>
    <row r="40" spans="2:26" ht="15" thickBot="1" x14ac:dyDescent="0.4">
      <c r="B40" s="53"/>
      <c r="C40" s="61"/>
      <c r="F40" s="62"/>
    </row>
    <row r="41" spans="2:26" ht="16" x14ac:dyDescent="0.35">
      <c r="B41" s="54"/>
      <c r="C41" s="55"/>
      <c r="E41" s="63" t="s">
        <v>11</v>
      </c>
      <c r="F41" s="57" t="s">
        <v>14</v>
      </c>
      <c r="G41" s="57" t="s">
        <v>15</v>
      </c>
      <c r="H41" s="57" t="s">
        <v>12</v>
      </c>
    </row>
    <row r="42" spans="2:26" ht="16" x14ac:dyDescent="0.35">
      <c r="B42" s="54"/>
      <c r="C42" s="58"/>
      <c r="E42" s="64">
        <v>2025</v>
      </c>
      <c r="F42" s="59">
        <f>+'Medios Tecnológicos'!R57</f>
        <v>0</v>
      </c>
      <c r="G42" s="59">
        <f>+'Medios Tecnológicos'!S57</f>
        <v>0</v>
      </c>
      <c r="H42" s="59">
        <f>+'Medios Tecnológicos'!T57</f>
        <v>0</v>
      </c>
    </row>
    <row r="43" spans="2:26" ht="16" x14ac:dyDescent="0.35">
      <c r="B43" s="54"/>
      <c r="C43" s="58"/>
      <c r="E43" s="64">
        <v>2026</v>
      </c>
      <c r="F43" s="59">
        <f>+'Medios Tecnológicos'!U57</f>
        <v>0</v>
      </c>
      <c r="G43" s="59">
        <f>+'Medios Tecnológicos'!V57</f>
        <v>0</v>
      </c>
      <c r="H43" s="59">
        <f>+'Medios Tecnológicos'!W57</f>
        <v>0</v>
      </c>
      <c r="K43" s="48"/>
    </row>
    <row r="44" spans="2:26" ht="16" x14ac:dyDescent="0.35">
      <c r="B44" s="54"/>
      <c r="C44" s="58"/>
      <c r="E44" s="64">
        <v>2027</v>
      </c>
      <c r="F44" s="59">
        <f>+'Medios Tecnológicos'!X57</f>
        <v>0</v>
      </c>
      <c r="G44" s="59">
        <f>+'Medios Tecnológicos'!Y57</f>
        <v>0</v>
      </c>
      <c r="H44" s="59">
        <f>+'Medios Tecnológicos'!Z57</f>
        <v>0</v>
      </c>
    </row>
    <row r="45" spans="2:26" ht="16" x14ac:dyDescent="0.35">
      <c r="B45" s="54"/>
      <c r="C45" s="58"/>
      <c r="E45" s="64">
        <v>2028</v>
      </c>
      <c r="F45" s="59">
        <f>+'Medios Tecnológicos'!AA57</f>
        <v>0</v>
      </c>
      <c r="G45" s="59">
        <f>+'Medios Tecnológicos'!AB57</f>
        <v>0</v>
      </c>
      <c r="H45" s="59">
        <f>+'Medios Tecnológicos'!AC57</f>
        <v>0</v>
      </c>
      <c r="K45" s="52"/>
    </row>
    <row r="46" spans="2:26" ht="16.5" thickBot="1" x14ac:dyDescent="0.4">
      <c r="B46" s="54"/>
      <c r="C46" s="58"/>
      <c r="E46" s="65" t="s">
        <v>13</v>
      </c>
      <c r="F46" s="60">
        <f>SUM(F42:F45)</f>
        <v>0</v>
      </c>
      <c r="G46" s="60">
        <f>SUM(G42:G45)</f>
        <v>0</v>
      </c>
      <c r="H46" s="60">
        <f>SUM(H42:H45)</f>
        <v>0</v>
      </c>
    </row>
    <row r="47" spans="2:26" x14ac:dyDescent="0.35">
      <c r="B47" s="53"/>
      <c r="C47" s="53"/>
    </row>
    <row r="48" spans="2:26" x14ac:dyDescent="0.35">
      <c r="B48" s="53"/>
      <c r="C48" s="53"/>
    </row>
    <row r="49" spans="2:8" x14ac:dyDescent="0.35">
      <c r="B49" s="129"/>
      <c r="C49" s="129"/>
      <c r="E49" s="128" t="s">
        <v>157</v>
      </c>
      <c r="F49" s="128"/>
      <c r="G49" s="128"/>
      <c r="H49" s="128"/>
    </row>
    <row r="50" spans="2:8" ht="15" thickBot="1" x14ac:dyDescent="0.4">
      <c r="B50" s="53"/>
      <c r="C50" s="61"/>
      <c r="F50" s="62"/>
    </row>
    <row r="51" spans="2:8" ht="16" x14ac:dyDescent="0.35">
      <c r="B51" s="54"/>
      <c r="C51" s="55"/>
      <c r="E51" s="66" t="s">
        <v>11</v>
      </c>
      <c r="F51" s="57" t="s">
        <v>14</v>
      </c>
      <c r="G51" s="57" t="s">
        <v>15</v>
      </c>
      <c r="H51" s="57" t="s">
        <v>12</v>
      </c>
    </row>
    <row r="52" spans="2:8" ht="16" x14ac:dyDescent="0.35">
      <c r="B52" s="54"/>
      <c r="C52" s="58"/>
      <c r="E52" s="67">
        <v>2025</v>
      </c>
      <c r="F52" s="59">
        <f>+F32+F42</f>
        <v>0</v>
      </c>
      <c r="G52" s="59">
        <f>+G32+G42</f>
        <v>0</v>
      </c>
      <c r="H52" s="59">
        <f>+H32+H42</f>
        <v>0</v>
      </c>
    </row>
    <row r="53" spans="2:8" ht="16" x14ac:dyDescent="0.35">
      <c r="B53" s="54"/>
      <c r="C53" s="58"/>
      <c r="E53" s="67">
        <v>2026</v>
      </c>
      <c r="F53" s="59">
        <f t="shared" ref="F53:H55" si="22">+F33+F43</f>
        <v>0</v>
      </c>
      <c r="G53" s="59">
        <f t="shared" si="22"/>
        <v>0</v>
      </c>
      <c r="H53" s="59">
        <f t="shared" si="22"/>
        <v>0</v>
      </c>
    </row>
    <row r="54" spans="2:8" ht="16" x14ac:dyDescent="0.35">
      <c r="B54" s="54"/>
      <c r="C54" s="58"/>
      <c r="E54" s="67">
        <v>2027</v>
      </c>
      <c r="F54" s="59">
        <f t="shared" si="22"/>
        <v>0</v>
      </c>
      <c r="G54" s="59">
        <f t="shared" si="22"/>
        <v>0</v>
      </c>
      <c r="H54" s="59">
        <f t="shared" si="22"/>
        <v>0</v>
      </c>
    </row>
    <row r="55" spans="2:8" ht="16" x14ac:dyDescent="0.35">
      <c r="B55" s="54"/>
      <c r="C55" s="58"/>
      <c r="E55" s="67">
        <v>2028</v>
      </c>
      <c r="F55" s="59">
        <f t="shared" si="22"/>
        <v>0</v>
      </c>
      <c r="G55" s="59">
        <f t="shared" si="22"/>
        <v>0</v>
      </c>
      <c r="H55" s="59">
        <f t="shared" si="22"/>
        <v>0</v>
      </c>
    </row>
    <row r="56" spans="2:8" ht="16.5" thickBot="1" x14ac:dyDescent="0.4">
      <c r="B56" s="54" t="s">
        <v>13</v>
      </c>
      <c r="C56" s="58"/>
      <c r="E56" s="68" t="s">
        <v>13</v>
      </c>
      <c r="F56" s="60">
        <f>SUM(F52:F55)</f>
        <v>0</v>
      </c>
      <c r="G56" s="60">
        <f>SUM(G52:G55)</f>
        <v>0</v>
      </c>
      <c r="H56" s="60">
        <f>SUM(H52:H55)</f>
        <v>0</v>
      </c>
    </row>
    <row r="57" spans="2:8" x14ac:dyDescent="0.35">
      <c r="B57" s="53"/>
      <c r="C57" s="53"/>
    </row>
    <row r="58" spans="2:8" x14ac:dyDescent="0.35"/>
    <row r="59" spans="2:8" x14ac:dyDescent="0.35"/>
  </sheetData>
  <sheetProtection algorithmName="SHA-512" hashValue="YVpHnbB1ianFAj4q/7UIBY9hwA0KR9K5PaUIKIvmuYW1GTLL/EhtwtMlD1LbYG2TfDjGPjEVpOwAI5ClhF/Z/A==" saltValue="kh3wJVAkBUDOTjabGNp5+Q==" spinCount="100000" sheet="1" objects="1" scenarios="1"/>
  <mergeCells count="8">
    <mergeCell ref="A6:F7"/>
    <mergeCell ref="A16:C16"/>
    <mergeCell ref="E49:H49"/>
    <mergeCell ref="E39:H39"/>
    <mergeCell ref="E29:H29"/>
    <mergeCell ref="B29:C29"/>
    <mergeCell ref="B39:C39"/>
    <mergeCell ref="B49:C49"/>
  </mergeCells>
  <pageMargins left="0.7" right="0.7" top="0.75" bottom="0.75" header="0.3" footer="0.3"/>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D44C-F9C5-4477-AA28-81FBD9BDE70F}">
  <dimension ref="A1:AI63"/>
  <sheetViews>
    <sheetView showGridLines="0" topLeftCell="J1" zoomScale="70" zoomScaleNormal="70" workbookViewId="0">
      <selection activeCell="S17" sqref="S17:T17"/>
    </sheetView>
  </sheetViews>
  <sheetFormatPr baseColWidth="10" defaultColWidth="0" defaultRowHeight="14.5" zeroHeight="1" x14ac:dyDescent="0.35"/>
  <cols>
    <col min="1" max="1" width="5.54296875" style="36" customWidth="1"/>
    <col min="2" max="2" width="10.90625" style="36" customWidth="1"/>
    <col min="3" max="3" width="15.36328125" style="36" customWidth="1"/>
    <col min="4" max="4" width="18.6328125" style="36" customWidth="1"/>
    <col min="5" max="5" width="15" style="36" customWidth="1"/>
    <col min="6" max="6" width="21.7265625" style="36" customWidth="1"/>
    <col min="7" max="7" width="17.7265625" style="36" customWidth="1"/>
    <col min="8" max="9" width="15.26953125" style="36" customWidth="1"/>
    <col min="10" max="10" width="17.1796875" style="36" customWidth="1"/>
    <col min="11" max="16" width="16.54296875" style="36" customWidth="1"/>
    <col min="17" max="17" width="16.54296875" style="2" customWidth="1"/>
    <col min="18" max="20" width="20.1796875" style="36" customWidth="1"/>
    <col min="21" max="23" width="19.7265625" style="36" customWidth="1"/>
    <col min="24" max="24" width="22.453125" style="36" customWidth="1"/>
    <col min="25" max="25" width="23.1796875" style="36" customWidth="1"/>
    <col min="26" max="26" width="24.26953125" style="36" customWidth="1"/>
    <col min="27" max="29" width="19" style="36" customWidth="1"/>
    <col min="30" max="30" width="4.90625" style="36" customWidth="1"/>
    <col min="31" max="31" width="19" style="36" customWidth="1"/>
    <col min="32" max="32" width="17.90625" style="36" customWidth="1"/>
    <col min="33" max="33" width="19.453125" style="36" customWidth="1"/>
    <col min="34" max="34" width="5.54296875" style="36" customWidth="1"/>
    <col min="35" max="35" width="0" style="36" hidden="1" customWidth="1"/>
    <col min="36" max="16384" width="10.90625" style="36" hidden="1"/>
  </cols>
  <sheetData>
    <row r="1" spans="1:35" customFormat="1" x14ac:dyDescent="0.35">
      <c r="A1" s="2"/>
      <c r="B1" s="2"/>
      <c r="C1" s="2"/>
      <c r="D1" s="2"/>
      <c r="E1" s="2"/>
      <c r="F1" s="2"/>
      <c r="G1" s="2"/>
      <c r="H1" s="2"/>
      <c r="I1" s="2"/>
      <c r="J1" s="2"/>
      <c r="K1" s="2"/>
      <c r="L1" s="2"/>
      <c r="M1" s="2"/>
      <c r="N1" s="2"/>
      <c r="O1" s="2"/>
      <c r="P1" s="2"/>
      <c r="Q1" s="2"/>
    </row>
    <row r="2" spans="1:35" s="91" customFormat="1" ht="24" customHeight="1" x14ac:dyDescent="0.3">
      <c r="A2" s="6"/>
      <c r="B2" s="189" t="s">
        <v>73</v>
      </c>
      <c r="C2" s="190"/>
      <c r="D2" s="190"/>
      <c r="E2" s="190"/>
      <c r="F2" s="190"/>
      <c r="G2" s="190"/>
      <c r="H2" s="190"/>
      <c r="I2" s="190"/>
      <c r="J2" s="190"/>
      <c r="K2" s="190"/>
      <c r="L2" s="190"/>
      <c r="M2" s="190"/>
      <c r="N2" s="190"/>
      <c r="O2" s="190"/>
      <c r="P2" s="190"/>
      <c r="Q2" s="191"/>
      <c r="R2" s="192" t="s">
        <v>174</v>
      </c>
      <c r="S2" s="193"/>
      <c r="T2" s="182"/>
      <c r="U2" s="172" t="s">
        <v>118</v>
      </c>
      <c r="V2" s="173"/>
      <c r="W2" s="194"/>
      <c r="X2" s="169" t="s">
        <v>119</v>
      </c>
      <c r="Y2" s="170"/>
      <c r="Z2" s="171"/>
      <c r="AA2" s="172" t="s">
        <v>175</v>
      </c>
      <c r="AB2" s="173"/>
      <c r="AC2" s="174"/>
      <c r="AD2" s="89"/>
      <c r="AE2" s="175" t="s">
        <v>154</v>
      </c>
      <c r="AF2" s="175"/>
      <c r="AG2" s="176"/>
      <c r="AH2" s="90"/>
    </row>
    <row r="3" spans="1:35" s="91" customFormat="1" ht="22.5" customHeight="1" x14ac:dyDescent="0.3">
      <c r="A3" s="6"/>
      <c r="B3" s="177" t="s">
        <v>74</v>
      </c>
      <c r="C3" s="178"/>
      <c r="D3" s="178"/>
      <c r="E3" s="178"/>
      <c r="F3" s="178"/>
      <c r="G3" s="178"/>
      <c r="H3" s="178"/>
      <c r="I3" s="178"/>
      <c r="J3" s="178"/>
      <c r="K3" s="178"/>
      <c r="L3" s="178"/>
      <c r="M3" s="178"/>
      <c r="N3" s="178"/>
      <c r="O3" s="178"/>
      <c r="P3" s="179"/>
      <c r="Q3" s="180" t="s">
        <v>75</v>
      </c>
      <c r="R3" s="182" t="s">
        <v>76</v>
      </c>
      <c r="S3" s="183"/>
      <c r="T3" s="183"/>
      <c r="U3" s="184" t="s">
        <v>76</v>
      </c>
      <c r="V3" s="184"/>
      <c r="W3" s="184"/>
      <c r="X3" s="185" t="s">
        <v>76</v>
      </c>
      <c r="Y3" s="185"/>
      <c r="Z3" s="185"/>
      <c r="AA3" s="184" t="s">
        <v>76</v>
      </c>
      <c r="AB3" s="184"/>
      <c r="AC3" s="186"/>
      <c r="AD3" s="89"/>
      <c r="AE3" s="187"/>
      <c r="AF3" s="187"/>
      <c r="AG3" s="188"/>
      <c r="AH3" s="90"/>
    </row>
    <row r="4" spans="1:35" s="91" customFormat="1" ht="107" customHeight="1" x14ac:dyDescent="0.3">
      <c r="A4" s="10"/>
      <c r="B4" s="195" t="s">
        <v>27</v>
      </c>
      <c r="C4" s="196"/>
      <c r="D4" s="196"/>
      <c r="E4" s="11" t="s">
        <v>77</v>
      </c>
      <c r="F4" s="11" t="s">
        <v>78</v>
      </c>
      <c r="G4" s="12" t="s">
        <v>79</v>
      </c>
      <c r="H4" s="12" t="s">
        <v>21</v>
      </c>
      <c r="I4" s="12" t="s">
        <v>145</v>
      </c>
      <c r="J4" s="12" t="s">
        <v>146</v>
      </c>
      <c r="K4" s="12" t="s">
        <v>135</v>
      </c>
      <c r="L4" s="13" t="s">
        <v>136</v>
      </c>
      <c r="M4" s="13" t="s">
        <v>137</v>
      </c>
      <c r="N4" s="12" t="s">
        <v>138</v>
      </c>
      <c r="O4" s="12" t="s">
        <v>139</v>
      </c>
      <c r="P4" s="14" t="s">
        <v>140</v>
      </c>
      <c r="Q4" s="181"/>
      <c r="R4" s="92" t="s">
        <v>177</v>
      </c>
      <c r="S4" s="93" t="s">
        <v>120</v>
      </c>
      <c r="T4" s="94" t="s">
        <v>17</v>
      </c>
      <c r="U4" s="95" t="s">
        <v>122</v>
      </c>
      <c r="V4" s="96" t="s">
        <v>120</v>
      </c>
      <c r="W4" s="95" t="s">
        <v>18</v>
      </c>
      <c r="X4" s="97" t="s">
        <v>123</v>
      </c>
      <c r="Y4" s="98" t="s">
        <v>120</v>
      </c>
      <c r="Z4" s="97" t="s">
        <v>19</v>
      </c>
      <c r="AA4" s="95" t="s">
        <v>176</v>
      </c>
      <c r="AB4" s="96" t="s">
        <v>120</v>
      </c>
      <c r="AC4" s="99" t="s">
        <v>20</v>
      </c>
      <c r="AD4" s="100"/>
      <c r="AE4" s="101" t="s">
        <v>81</v>
      </c>
      <c r="AF4" s="101" t="s">
        <v>80</v>
      </c>
      <c r="AG4" s="102" t="s">
        <v>121</v>
      </c>
      <c r="AH4" s="90"/>
    </row>
    <row r="5" spans="1:35" ht="15" customHeight="1" x14ac:dyDescent="0.35">
      <c r="A5" s="69"/>
      <c r="B5" s="165" t="s">
        <v>28</v>
      </c>
      <c r="C5" s="70" t="s">
        <v>29</v>
      </c>
      <c r="D5" s="155" t="s">
        <v>142</v>
      </c>
      <c r="E5" s="72">
        <v>1</v>
      </c>
      <c r="F5" s="72" t="s">
        <v>82</v>
      </c>
      <c r="G5" s="162" t="s">
        <v>132</v>
      </c>
      <c r="H5" s="154">
        <v>2</v>
      </c>
      <c r="I5" s="155"/>
      <c r="J5" s="73"/>
      <c r="K5" s="154">
        <v>3</v>
      </c>
      <c r="L5" s="74">
        <v>9</v>
      </c>
      <c r="M5" s="75" t="s">
        <v>83</v>
      </c>
      <c r="N5" s="159" t="s">
        <v>84</v>
      </c>
      <c r="O5" s="76">
        <v>500</v>
      </c>
      <c r="P5" s="168">
        <v>9</v>
      </c>
      <c r="Q5" s="1"/>
      <c r="R5" s="103">
        <f>Q5*8</f>
        <v>0</v>
      </c>
      <c r="S5" s="104">
        <f>+R5*19%</f>
        <v>0</v>
      </c>
      <c r="T5" s="104">
        <f>+R5+S5</f>
        <v>0</v>
      </c>
      <c r="U5" s="103">
        <f>((Q5*4.21%)+Q5)*12</f>
        <v>0</v>
      </c>
      <c r="V5" s="104">
        <f>+U5*19%</f>
        <v>0</v>
      </c>
      <c r="W5" s="104">
        <f>+U5+V5</f>
        <v>0</v>
      </c>
      <c r="X5" s="103">
        <f>+(U5*3.65%)+U5</f>
        <v>0</v>
      </c>
      <c r="Y5" s="104">
        <f>+X5*19%</f>
        <v>0</v>
      </c>
      <c r="Z5" s="104">
        <f>+X5+Y5</f>
        <v>0</v>
      </c>
      <c r="AA5" s="103">
        <f>+((((X5*3%)+X5)/12)*4)</f>
        <v>0</v>
      </c>
      <c r="AB5" s="104">
        <f>+AA5*19%</f>
        <v>0</v>
      </c>
      <c r="AC5" s="105">
        <f>+AA5+AB5</f>
        <v>0</v>
      </c>
      <c r="AD5" s="106"/>
      <c r="AE5" s="107">
        <f>+AA5+X5+U5+R5</f>
        <v>0</v>
      </c>
      <c r="AF5" s="107">
        <f t="shared" ref="AF5:AG5" si="0">+AB5+Y5+V5+S5</f>
        <v>0</v>
      </c>
      <c r="AG5" s="107">
        <f t="shared" si="0"/>
        <v>0</v>
      </c>
      <c r="AH5" s="108"/>
      <c r="AI5" s="62"/>
    </row>
    <row r="6" spans="1:35" x14ac:dyDescent="0.35">
      <c r="A6" s="69"/>
      <c r="B6" s="166"/>
      <c r="C6" s="70" t="s">
        <v>31</v>
      </c>
      <c r="D6" s="156"/>
      <c r="E6" s="72">
        <v>1</v>
      </c>
      <c r="F6" s="72" t="s">
        <v>82</v>
      </c>
      <c r="G6" s="163"/>
      <c r="H6" s="154"/>
      <c r="I6" s="156"/>
      <c r="J6" s="78"/>
      <c r="K6" s="154"/>
      <c r="L6" s="74">
        <v>12</v>
      </c>
      <c r="M6" s="75">
        <v>2</v>
      </c>
      <c r="N6" s="159"/>
      <c r="O6" s="76">
        <v>1500</v>
      </c>
      <c r="P6" s="168"/>
      <c r="Q6" s="1"/>
      <c r="R6" s="103">
        <f t="shared" ref="R6:R50" si="1">Q6*8</f>
        <v>0</v>
      </c>
      <c r="S6" s="104">
        <f t="shared" ref="S6:S50" si="2">+R6*19%</f>
        <v>0</v>
      </c>
      <c r="T6" s="104">
        <f t="shared" ref="T6:T50" si="3">+R6+S6</f>
        <v>0</v>
      </c>
      <c r="U6" s="103">
        <f t="shared" ref="U6:U50" si="4">((Q6*4.21%)+Q6)*12</f>
        <v>0</v>
      </c>
      <c r="V6" s="104">
        <f t="shared" ref="V6:V50" si="5">+U6*19%</f>
        <v>0</v>
      </c>
      <c r="W6" s="104">
        <f t="shared" ref="W6:W50" si="6">+U6+V6</f>
        <v>0</v>
      </c>
      <c r="X6" s="103">
        <f t="shared" ref="X6:X50" si="7">+(U6*3.65%)+U6</f>
        <v>0</v>
      </c>
      <c r="Y6" s="104">
        <f t="shared" ref="Y6:Y50" si="8">+X6*19%</f>
        <v>0</v>
      </c>
      <c r="Z6" s="104">
        <f t="shared" ref="Z6:Z50" si="9">+X6+Y6</f>
        <v>0</v>
      </c>
      <c r="AA6" s="103">
        <f t="shared" ref="AA6:AA50" si="10">+((((X6*3%)+X6)/12)*4)</f>
        <v>0</v>
      </c>
      <c r="AB6" s="104">
        <f t="shared" ref="AB6:AB50" si="11">+AA6*19%</f>
        <v>0</v>
      </c>
      <c r="AC6" s="105">
        <f t="shared" ref="AC6:AC50" si="12">+AA6+AB6</f>
        <v>0</v>
      </c>
      <c r="AD6" s="106"/>
      <c r="AE6" s="107">
        <f t="shared" ref="AE6:AE50" si="13">+AA6+X6+U6+R6</f>
        <v>0</v>
      </c>
      <c r="AF6" s="107">
        <f t="shared" ref="AF6:AF50" si="14">+AB6+Y6+V6+S6</f>
        <v>0</v>
      </c>
      <c r="AG6" s="107">
        <f t="shared" ref="AG6:AG50" si="15">+AC6+Z6+W6+T6</f>
        <v>0</v>
      </c>
      <c r="AH6" s="69"/>
    </row>
    <row r="7" spans="1:35" x14ac:dyDescent="0.35">
      <c r="A7" s="69"/>
      <c r="B7" s="166"/>
      <c r="C7" s="70" t="s">
        <v>33</v>
      </c>
      <c r="D7" s="156"/>
      <c r="E7" s="72">
        <v>1</v>
      </c>
      <c r="F7" s="72" t="s">
        <v>82</v>
      </c>
      <c r="G7" s="163"/>
      <c r="H7" s="154"/>
      <c r="I7" s="156"/>
      <c r="J7" s="78"/>
      <c r="K7" s="154"/>
      <c r="L7" s="74">
        <v>8</v>
      </c>
      <c r="M7" s="75">
        <v>2</v>
      </c>
      <c r="N7" s="159"/>
      <c r="O7" s="76">
        <v>1100</v>
      </c>
      <c r="P7" s="168"/>
      <c r="Q7" s="1"/>
      <c r="R7" s="103">
        <f t="shared" si="1"/>
        <v>0</v>
      </c>
      <c r="S7" s="104">
        <f t="shared" si="2"/>
        <v>0</v>
      </c>
      <c r="T7" s="104">
        <f t="shared" si="3"/>
        <v>0</v>
      </c>
      <c r="U7" s="103">
        <f t="shared" si="4"/>
        <v>0</v>
      </c>
      <c r="V7" s="104">
        <f t="shared" si="5"/>
        <v>0</v>
      </c>
      <c r="W7" s="104">
        <f t="shared" si="6"/>
        <v>0</v>
      </c>
      <c r="X7" s="103">
        <f t="shared" si="7"/>
        <v>0</v>
      </c>
      <c r="Y7" s="104">
        <f t="shared" si="8"/>
        <v>0</v>
      </c>
      <c r="Z7" s="104">
        <f t="shared" si="9"/>
        <v>0</v>
      </c>
      <c r="AA7" s="103">
        <f t="shared" si="10"/>
        <v>0</v>
      </c>
      <c r="AB7" s="104">
        <f t="shared" si="11"/>
        <v>0</v>
      </c>
      <c r="AC7" s="105">
        <f t="shared" si="12"/>
        <v>0</v>
      </c>
      <c r="AD7" s="106"/>
      <c r="AE7" s="107">
        <f t="shared" si="13"/>
        <v>0</v>
      </c>
      <c r="AF7" s="107">
        <f t="shared" si="14"/>
        <v>0</v>
      </c>
      <c r="AG7" s="107">
        <f t="shared" si="15"/>
        <v>0</v>
      </c>
      <c r="AH7" s="69"/>
    </row>
    <row r="8" spans="1:35" x14ac:dyDescent="0.35">
      <c r="A8" s="69"/>
      <c r="B8" s="166"/>
      <c r="C8" s="70" t="s">
        <v>35</v>
      </c>
      <c r="D8" s="156"/>
      <c r="E8" s="72">
        <v>1</v>
      </c>
      <c r="F8" s="72" t="s">
        <v>82</v>
      </c>
      <c r="G8" s="163"/>
      <c r="H8" s="154"/>
      <c r="I8" s="156"/>
      <c r="J8" s="78"/>
      <c r="K8" s="154"/>
      <c r="L8" s="74">
        <v>4</v>
      </c>
      <c r="M8" s="75">
        <v>1</v>
      </c>
      <c r="N8" s="159"/>
      <c r="O8" s="76">
        <v>400</v>
      </c>
      <c r="P8" s="168"/>
      <c r="Q8" s="1"/>
      <c r="R8" s="103">
        <f t="shared" si="1"/>
        <v>0</v>
      </c>
      <c r="S8" s="104">
        <f t="shared" si="2"/>
        <v>0</v>
      </c>
      <c r="T8" s="104">
        <f t="shared" si="3"/>
        <v>0</v>
      </c>
      <c r="U8" s="103">
        <f t="shared" si="4"/>
        <v>0</v>
      </c>
      <c r="V8" s="104">
        <f t="shared" si="5"/>
        <v>0</v>
      </c>
      <c r="W8" s="104">
        <f t="shared" si="6"/>
        <v>0</v>
      </c>
      <c r="X8" s="103">
        <f t="shared" si="7"/>
        <v>0</v>
      </c>
      <c r="Y8" s="104">
        <f t="shared" si="8"/>
        <v>0</v>
      </c>
      <c r="Z8" s="104">
        <f t="shared" si="9"/>
        <v>0</v>
      </c>
      <c r="AA8" s="103">
        <f t="shared" si="10"/>
        <v>0</v>
      </c>
      <c r="AB8" s="104">
        <f t="shared" si="11"/>
        <v>0</v>
      </c>
      <c r="AC8" s="105">
        <f t="shared" si="12"/>
        <v>0</v>
      </c>
      <c r="AD8" s="106"/>
      <c r="AE8" s="107">
        <f t="shared" si="13"/>
        <v>0</v>
      </c>
      <c r="AF8" s="107">
        <f t="shared" si="14"/>
        <v>0</v>
      </c>
      <c r="AG8" s="107">
        <f t="shared" si="15"/>
        <v>0</v>
      </c>
      <c r="AH8" s="69"/>
    </row>
    <row r="9" spans="1:35" x14ac:dyDescent="0.35">
      <c r="A9" s="69"/>
      <c r="B9" s="166"/>
      <c r="C9" s="70" t="s">
        <v>37</v>
      </c>
      <c r="D9" s="156"/>
      <c r="E9" s="72">
        <v>1</v>
      </c>
      <c r="F9" s="72" t="s">
        <v>82</v>
      </c>
      <c r="G9" s="163"/>
      <c r="H9" s="154"/>
      <c r="I9" s="156"/>
      <c r="J9" s="78"/>
      <c r="K9" s="154"/>
      <c r="L9" s="74">
        <v>4</v>
      </c>
      <c r="M9" s="75">
        <v>1</v>
      </c>
      <c r="N9" s="159"/>
      <c r="O9" s="76">
        <v>400</v>
      </c>
      <c r="P9" s="168"/>
      <c r="Q9" s="1"/>
      <c r="R9" s="103">
        <f t="shared" si="1"/>
        <v>0</v>
      </c>
      <c r="S9" s="104">
        <f t="shared" si="2"/>
        <v>0</v>
      </c>
      <c r="T9" s="104">
        <f t="shared" si="3"/>
        <v>0</v>
      </c>
      <c r="U9" s="103">
        <f t="shared" si="4"/>
        <v>0</v>
      </c>
      <c r="V9" s="104">
        <f t="shared" si="5"/>
        <v>0</v>
      </c>
      <c r="W9" s="104">
        <f t="shared" si="6"/>
        <v>0</v>
      </c>
      <c r="X9" s="103">
        <f t="shared" si="7"/>
        <v>0</v>
      </c>
      <c r="Y9" s="104">
        <f t="shared" si="8"/>
        <v>0</v>
      </c>
      <c r="Z9" s="104">
        <f t="shared" si="9"/>
        <v>0</v>
      </c>
      <c r="AA9" s="103">
        <f t="shared" si="10"/>
        <v>0</v>
      </c>
      <c r="AB9" s="104">
        <f t="shared" si="11"/>
        <v>0</v>
      </c>
      <c r="AC9" s="105">
        <f t="shared" si="12"/>
        <v>0</v>
      </c>
      <c r="AD9" s="106"/>
      <c r="AE9" s="107">
        <f t="shared" si="13"/>
        <v>0</v>
      </c>
      <c r="AF9" s="107">
        <f t="shared" si="14"/>
        <v>0</v>
      </c>
      <c r="AG9" s="107">
        <f t="shared" si="15"/>
        <v>0</v>
      </c>
      <c r="AH9" s="69"/>
    </row>
    <row r="10" spans="1:35" x14ac:dyDescent="0.35">
      <c r="A10" s="69"/>
      <c r="B10" s="166"/>
      <c r="C10" s="70" t="s">
        <v>39</v>
      </c>
      <c r="D10" s="156"/>
      <c r="E10" s="72">
        <v>1</v>
      </c>
      <c r="F10" s="72" t="s">
        <v>82</v>
      </c>
      <c r="G10" s="163"/>
      <c r="H10" s="154"/>
      <c r="I10" s="156"/>
      <c r="J10" s="78"/>
      <c r="K10" s="154"/>
      <c r="L10" s="74">
        <v>5</v>
      </c>
      <c r="M10" s="75">
        <v>1</v>
      </c>
      <c r="N10" s="159"/>
      <c r="O10" s="76">
        <v>500</v>
      </c>
      <c r="P10" s="168"/>
      <c r="Q10" s="1"/>
      <c r="R10" s="103">
        <f t="shared" si="1"/>
        <v>0</v>
      </c>
      <c r="S10" s="104">
        <f t="shared" si="2"/>
        <v>0</v>
      </c>
      <c r="T10" s="104">
        <f t="shared" si="3"/>
        <v>0</v>
      </c>
      <c r="U10" s="103">
        <f t="shared" si="4"/>
        <v>0</v>
      </c>
      <c r="V10" s="104">
        <f t="shared" si="5"/>
        <v>0</v>
      </c>
      <c r="W10" s="104">
        <f t="shared" si="6"/>
        <v>0</v>
      </c>
      <c r="X10" s="103">
        <f t="shared" si="7"/>
        <v>0</v>
      </c>
      <c r="Y10" s="104">
        <f t="shared" si="8"/>
        <v>0</v>
      </c>
      <c r="Z10" s="104">
        <f t="shared" si="9"/>
        <v>0</v>
      </c>
      <c r="AA10" s="103">
        <f t="shared" si="10"/>
        <v>0</v>
      </c>
      <c r="AB10" s="104">
        <f t="shared" si="11"/>
        <v>0</v>
      </c>
      <c r="AC10" s="105">
        <f t="shared" si="12"/>
        <v>0</v>
      </c>
      <c r="AD10" s="106"/>
      <c r="AE10" s="107">
        <f t="shared" si="13"/>
        <v>0</v>
      </c>
      <c r="AF10" s="107">
        <f t="shared" si="14"/>
        <v>0</v>
      </c>
      <c r="AG10" s="107">
        <f t="shared" si="15"/>
        <v>0</v>
      </c>
      <c r="AH10" s="69"/>
    </row>
    <row r="11" spans="1:35" x14ac:dyDescent="0.35">
      <c r="A11" s="69"/>
      <c r="B11" s="166"/>
      <c r="C11" s="70" t="s">
        <v>41</v>
      </c>
      <c r="D11" s="156"/>
      <c r="E11" s="72">
        <v>1</v>
      </c>
      <c r="F11" s="72" t="s">
        <v>82</v>
      </c>
      <c r="G11" s="163"/>
      <c r="H11" s="154"/>
      <c r="I11" s="156"/>
      <c r="J11" s="78"/>
      <c r="K11" s="154"/>
      <c r="L11" s="74">
        <v>4</v>
      </c>
      <c r="M11" s="75">
        <v>1</v>
      </c>
      <c r="N11" s="159"/>
      <c r="O11" s="76">
        <v>400</v>
      </c>
      <c r="P11" s="168"/>
      <c r="Q11" s="1"/>
      <c r="R11" s="103">
        <f t="shared" si="1"/>
        <v>0</v>
      </c>
      <c r="S11" s="104">
        <f t="shared" si="2"/>
        <v>0</v>
      </c>
      <c r="T11" s="104">
        <f t="shared" si="3"/>
        <v>0</v>
      </c>
      <c r="U11" s="103">
        <f t="shared" si="4"/>
        <v>0</v>
      </c>
      <c r="V11" s="104">
        <f t="shared" si="5"/>
        <v>0</v>
      </c>
      <c r="W11" s="104">
        <f t="shared" si="6"/>
        <v>0</v>
      </c>
      <c r="X11" s="103">
        <f t="shared" si="7"/>
        <v>0</v>
      </c>
      <c r="Y11" s="104">
        <f t="shared" si="8"/>
        <v>0</v>
      </c>
      <c r="Z11" s="104">
        <f t="shared" si="9"/>
        <v>0</v>
      </c>
      <c r="AA11" s="103">
        <f t="shared" si="10"/>
        <v>0</v>
      </c>
      <c r="AB11" s="104">
        <f t="shared" si="11"/>
        <v>0</v>
      </c>
      <c r="AC11" s="105">
        <f t="shared" si="12"/>
        <v>0</v>
      </c>
      <c r="AD11" s="106"/>
      <c r="AE11" s="107">
        <f t="shared" si="13"/>
        <v>0</v>
      </c>
      <c r="AF11" s="107">
        <f t="shared" si="14"/>
        <v>0</v>
      </c>
      <c r="AG11" s="107">
        <f t="shared" si="15"/>
        <v>0</v>
      </c>
      <c r="AH11" s="69"/>
    </row>
    <row r="12" spans="1:35" x14ac:dyDescent="0.35">
      <c r="A12" s="69"/>
      <c r="B12" s="166"/>
      <c r="C12" s="70" t="s">
        <v>43</v>
      </c>
      <c r="D12" s="156"/>
      <c r="E12" s="72">
        <v>1</v>
      </c>
      <c r="F12" s="72" t="s">
        <v>82</v>
      </c>
      <c r="G12" s="163"/>
      <c r="H12" s="154"/>
      <c r="I12" s="156"/>
      <c r="J12" s="78"/>
      <c r="K12" s="154"/>
      <c r="L12" s="74">
        <v>4</v>
      </c>
      <c r="M12" s="75">
        <v>1</v>
      </c>
      <c r="N12" s="159"/>
      <c r="O12" s="76">
        <v>400</v>
      </c>
      <c r="P12" s="168"/>
      <c r="Q12" s="1"/>
      <c r="R12" s="103">
        <f t="shared" si="1"/>
        <v>0</v>
      </c>
      <c r="S12" s="104">
        <f t="shared" si="2"/>
        <v>0</v>
      </c>
      <c r="T12" s="104">
        <f t="shared" si="3"/>
        <v>0</v>
      </c>
      <c r="U12" s="103">
        <f t="shared" si="4"/>
        <v>0</v>
      </c>
      <c r="V12" s="104">
        <f t="shared" si="5"/>
        <v>0</v>
      </c>
      <c r="W12" s="104">
        <f t="shared" si="6"/>
        <v>0</v>
      </c>
      <c r="X12" s="103">
        <f t="shared" si="7"/>
        <v>0</v>
      </c>
      <c r="Y12" s="104">
        <f t="shared" si="8"/>
        <v>0</v>
      </c>
      <c r="Z12" s="104">
        <f t="shared" si="9"/>
        <v>0</v>
      </c>
      <c r="AA12" s="103">
        <f t="shared" si="10"/>
        <v>0</v>
      </c>
      <c r="AB12" s="104">
        <f t="shared" si="11"/>
        <v>0</v>
      </c>
      <c r="AC12" s="105">
        <f t="shared" si="12"/>
        <v>0</v>
      </c>
      <c r="AD12" s="106"/>
      <c r="AE12" s="107">
        <f t="shared" si="13"/>
        <v>0</v>
      </c>
      <c r="AF12" s="107">
        <f t="shared" si="14"/>
        <v>0</v>
      </c>
      <c r="AG12" s="107">
        <f t="shared" si="15"/>
        <v>0</v>
      </c>
      <c r="AH12" s="69"/>
    </row>
    <row r="13" spans="1:35" x14ac:dyDescent="0.35">
      <c r="A13" s="69"/>
      <c r="B13" s="166"/>
      <c r="C13" s="70" t="s">
        <v>45</v>
      </c>
      <c r="D13" s="156"/>
      <c r="E13" s="72">
        <v>1</v>
      </c>
      <c r="F13" s="72" t="s">
        <v>82</v>
      </c>
      <c r="G13" s="163"/>
      <c r="H13" s="154"/>
      <c r="I13" s="156"/>
      <c r="J13" s="78"/>
      <c r="K13" s="154"/>
      <c r="L13" s="74">
        <v>9</v>
      </c>
      <c r="M13" s="75">
        <v>1</v>
      </c>
      <c r="N13" s="159"/>
      <c r="O13" s="76">
        <v>900</v>
      </c>
      <c r="P13" s="168"/>
      <c r="Q13" s="1"/>
      <c r="R13" s="103">
        <f t="shared" si="1"/>
        <v>0</v>
      </c>
      <c r="S13" s="104">
        <f t="shared" si="2"/>
        <v>0</v>
      </c>
      <c r="T13" s="104">
        <f t="shared" si="3"/>
        <v>0</v>
      </c>
      <c r="U13" s="103">
        <f t="shared" si="4"/>
        <v>0</v>
      </c>
      <c r="V13" s="104">
        <f t="shared" si="5"/>
        <v>0</v>
      </c>
      <c r="W13" s="104">
        <f t="shared" si="6"/>
        <v>0</v>
      </c>
      <c r="X13" s="103">
        <f t="shared" si="7"/>
        <v>0</v>
      </c>
      <c r="Y13" s="104">
        <f t="shared" si="8"/>
        <v>0</v>
      </c>
      <c r="Z13" s="104">
        <f t="shared" si="9"/>
        <v>0</v>
      </c>
      <c r="AA13" s="103">
        <f t="shared" si="10"/>
        <v>0</v>
      </c>
      <c r="AB13" s="104">
        <f t="shared" si="11"/>
        <v>0</v>
      </c>
      <c r="AC13" s="105">
        <f t="shared" si="12"/>
        <v>0</v>
      </c>
      <c r="AD13" s="106"/>
      <c r="AE13" s="107">
        <f t="shared" si="13"/>
        <v>0</v>
      </c>
      <c r="AF13" s="107">
        <f t="shared" si="14"/>
        <v>0</v>
      </c>
      <c r="AG13" s="107">
        <f t="shared" si="15"/>
        <v>0</v>
      </c>
      <c r="AH13" s="69"/>
    </row>
    <row r="14" spans="1:35" x14ac:dyDescent="0.35">
      <c r="A14" s="69"/>
      <c r="B14" s="166"/>
      <c r="C14" s="70" t="s">
        <v>47</v>
      </c>
      <c r="D14" s="157"/>
      <c r="E14" s="72">
        <v>1</v>
      </c>
      <c r="F14" s="72" t="s">
        <v>82</v>
      </c>
      <c r="G14" s="163"/>
      <c r="H14" s="154"/>
      <c r="I14" s="157"/>
      <c r="J14" s="80"/>
      <c r="K14" s="154"/>
      <c r="L14" s="74">
        <v>4</v>
      </c>
      <c r="M14" s="75" t="s">
        <v>83</v>
      </c>
      <c r="N14" s="159"/>
      <c r="O14" s="76">
        <v>400</v>
      </c>
      <c r="P14" s="168"/>
      <c r="Q14" s="1"/>
      <c r="R14" s="103">
        <f t="shared" si="1"/>
        <v>0</v>
      </c>
      <c r="S14" s="104">
        <f t="shared" si="2"/>
        <v>0</v>
      </c>
      <c r="T14" s="104">
        <f t="shared" si="3"/>
        <v>0</v>
      </c>
      <c r="U14" s="103">
        <f t="shared" si="4"/>
        <v>0</v>
      </c>
      <c r="V14" s="104">
        <f t="shared" si="5"/>
        <v>0</v>
      </c>
      <c r="W14" s="104">
        <f t="shared" si="6"/>
        <v>0</v>
      </c>
      <c r="X14" s="103">
        <f t="shared" si="7"/>
        <v>0</v>
      </c>
      <c r="Y14" s="104">
        <f t="shared" si="8"/>
        <v>0</v>
      </c>
      <c r="Z14" s="104">
        <f t="shared" si="9"/>
        <v>0</v>
      </c>
      <c r="AA14" s="103">
        <f t="shared" si="10"/>
        <v>0</v>
      </c>
      <c r="AB14" s="104">
        <f t="shared" si="11"/>
        <v>0</v>
      </c>
      <c r="AC14" s="105">
        <f t="shared" si="12"/>
        <v>0</v>
      </c>
      <c r="AD14" s="106"/>
      <c r="AE14" s="107">
        <f t="shared" si="13"/>
        <v>0</v>
      </c>
      <c r="AF14" s="107">
        <f t="shared" si="14"/>
        <v>0</v>
      </c>
      <c r="AG14" s="107">
        <f t="shared" si="15"/>
        <v>0</v>
      </c>
      <c r="AH14" s="69"/>
    </row>
    <row r="15" spans="1:35" ht="25" customHeight="1" x14ac:dyDescent="0.35">
      <c r="A15" s="69"/>
      <c r="B15" s="167"/>
      <c r="C15" s="70" t="s">
        <v>85</v>
      </c>
      <c r="D15" s="81" t="s">
        <v>141</v>
      </c>
      <c r="E15" s="72">
        <v>1</v>
      </c>
      <c r="F15" s="72" t="s">
        <v>82</v>
      </c>
      <c r="G15" s="163"/>
      <c r="H15" s="154"/>
      <c r="I15" s="72">
        <v>1</v>
      </c>
      <c r="J15" s="72">
        <v>4</v>
      </c>
      <c r="K15" s="154"/>
      <c r="L15" s="74">
        <v>20</v>
      </c>
      <c r="M15" s="75" t="s">
        <v>83</v>
      </c>
      <c r="N15" s="159"/>
      <c r="O15" s="76">
        <v>1800</v>
      </c>
      <c r="P15" s="168"/>
      <c r="Q15" s="1"/>
      <c r="R15" s="103">
        <f t="shared" si="1"/>
        <v>0</v>
      </c>
      <c r="S15" s="104">
        <f t="shared" si="2"/>
        <v>0</v>
      </c>
      <c r="T15" s="104">
        <f t="shared" si="3"/>
        <v>0</v>
      </c>
      <c r="U15" s="103">
        <f t="shared" si="4"/>
        <v>0</v>
      </c>
      <c r="V15" s="104">
        <f t="shared" si="5"/>
        <v>0</v>
      </c>
      <c r="W15" s="104">
        <f t="shared" si="6"/>
        <v>0</v>
      </c>
      <c r="X15" s="103">
        <f t="shared" si="7"/>
        <v>0</v>
      </c>
      <c r="Y15" s="104">
        <f t="shared" si="8"/>
        <v>0</v>
      </c>
      <c r="Z15" s="104">
        <f t="shared" si="9"/>
        <v>0</v>
      </c>
      <c r="AA15" s="103">
        <f t="shared" si="10"/>
        <v>0</v>
      </c>
      <c r="AB15" s="104">
        <f t="shared" si="11"/>
        <v>0</v>
      </c>
      <c r="AC15" s="105">
        <f t="shared" si="12"/>
        <v>0</v>
      </c>
      <c r="AD15" s="106"/>
      <c r="AE15" s="107">
        <f t="shared" si="13"/>
        <v>0</v>
      </c>
      <c r="AF15" s="107">
        <f t="shared" si="14"/>
        <v>0</v>
      </c>
      <c r="AG15" s="107">
        <f t="shared" si="15"/>
        <v>0</v>
      </c>
      <c r="AH15" s="69"/>
    </row>
    <row r="16" spans="1:35" ht="34.5" customHeight="1" x14ac:dyDescent="0.35">
      <c r="A16" s="69"/>
      <c r="B16" s="158" t="s">
        <v>50</v>
      </c>
      <c r="C16" s="159"/>
      <c r="D16" s="81" t="s">
        <v>143</v>
      </c>
      <c r="E16" s="72">
        <v>1</v>
      </c>
      <c r="F16" s="72" t="s">
        <v>82</v>
      </c>
      <c r="G16" s="163"/>
      <c r="H16" s="155"/>
      <c r="I16" s="71"/>
      <c r="J16" s="71"/>
      <c r="K16" s="81">
        <v>1</v>
      </c>
      <c r="L16" s="74">
        <v>5</v>
      </c>
      <c r="M16" s="74">
        <v>2</v>
      </c>
      <c r="N16" s="70" t="s">
        <v>86</v>
      </c>
      <c r="O16" s="76">
        <v>700</v>
      </c>
      <c r="P16" s="168"/>
      <c r="Q16" s="1"/>
      <c r="R16" s="103">
        <f t="shared" si="1"/>
        <v>0</v>
      </c>
      <c r="S16" s="104">
        <f t="shared" si="2"/>
        <v>0</v>
      </c>
      <c r="T16" s="104">
        <f t="shared" si="3"/>
        <v>0</v>
      </c>
      <c r="U16" s="103">
        <f t="shared" si="4"/>
        <v>0</v>
      </c>
      <c r="V16" s="104">
        <f t="shared" si="5"/>
        <v>0</v>
      </c>
      <c r="W16" s="104">
        <f t="shared" si="6"/>
        <v>0</v>
      </c>
      <c r="X16" s="103">
        <f t="shared" si="7"/>
        <v>0</v>
      </c>
      <c r="Y16" s="104">
        <f t="shared" si="8"/>
        <v>0</v>
      </c>
      <c r="Z16" s="104">
        <f t="shared" si="9"/>
        <v>0</v>
      </c>
      <c r="AA16" s="103">
        <f t="shared" si="10"/>
        <v>0</v>
      </c>
      <c r="AB16" s="104">
        <f t="shared" si="11"/>
        <v>0</v>
      </c>
      <c r="AC16" s="105">
        <f t="shared" si="12"/>
        <v>0</v>
      </c>
      <c r="AD16" s="106"/>
      <c r="AE16" s="107">
        <f t="shared" si="13"/>
        <v>0</v>
      </c>
      <c r="AF16" s="107">
        <f t="shared" si="14"/>
        <v>0</v>
      </c>
      <c r="AG16" s="107">
        <f t="shared" si="15"/>
        <v>0</v>
      </c>
      <c r="AH16" s="69"/>
    </row>
    <row r="17" spans="1:34" ht="34.5" customHeight="1" x14ac:dyDescent="0.35">
      <c r="A17" s="69"/>
      <c r="B17" s="158" t="s">
        <v>52</v>
      </c>
      <c r="C17" s="159"/>
      <c r="D17" s="81" t="s">
        <v>144</v>
      </c>
      <c r="E17" s="72">
        <v>1</v>
      </c>
      <c r="F17" s="72" t="s">
        <v>82</v>
      </c>
      <c r="G17" s="163"/>
      <c r="H17" s="156"/>
      <c r="I17" s="77"/>
      <c r="J17" s="77"/>
      <c r="K17" s="81">
        <v>1</v>
      </c>
      <c r="L17" s="74">
        <v>1</v>
      </c>
      <c r="M17" s="75" t="s">
        <v>83</v>
      </c>
      <c r="N17" s="70" t="s">
        <v>87</v>
      </c>
      <c r="O17" s="76">
        <v>200</v>
      </c>
      <c r="P17" s="168"/>
      <c r="Q17" s="1"/>
      <c r="R17" s="103">
        <f t="shared" si="1"/>
        <v>0</v>
      </c>
      <c r="S17" s="104">
        <f t="shared" si="2"/>
        <v>0</v>
      </c>
      <c r="T17" s="104">
        <f t="shared" si="3"/>
        <v>0</v>
      </c>
      <c r="U17" s="103">
        <f t="shared" si="4"/>
        <v>0</v>
      </c>
      <c r="V17" s="104">
        <f t="shared" si="5"/>
        <v>0</v>
      </c>
      <c r="W17" s="104">
        <f t="shared" si="6"/>
        <v>0</v>
      </c>
      <c r="X17" s="103">
        <f t="shared" si="7"/>
        <v>0</v>
      </c>
      <c r="Y17" s="104">
        <f t="shared" si="8"/>
        <v>0</v>
      </c>
      <c r="Z17" s="104">
        <f t="shared" si="9"/>
        <v>0</v>
      </c>
      <c r="AA17" s="103">
        <f t="shared" si="10"/>
        <v>0</v>
      </c>
      <c r="AB17" s="104">
        <f t="shared" si="11"/>
        <v>0</v>
      </c>
      <c r="AC17" s="105">
        <f t="shared" si="12"/>
        <v>0</v>
      </c>
      <c r="AD17" s="106"/>
      <c r="AE17" s="107">
        <f t="shared" si="13"/>
        <v>0</v>
      </c>
      <c r="AF17" s="107">
        <f t="shared" si="14"/>
        <v>0</v>
      </c>
      <c r="AG17" s="107">
        <f t="shared" si="15"/>
        <v>0</v>
      </c>
      <c r="AH17" s="69"/>
    </row>
    <row r="18" spans="1:34" ht="34.5" customHeight="1" x14ac:dyDescent="0.35">
      <c r="A18" s="69"/>
      <c r="B18" s="158" t="s">
        <v>54</v>
      </c>
      <c r="C18" s="159"/>
      <c r="D18" s="81" t="s">
        <v>147</v>
      </c>
      <c r="E18" s="72">
        <v>1</v>
      </c>
      <c r="F18" s="72" t="s">
        <v>82</v>
      </c>
      <c r="G18" s="163"/>
      <c r="H18" s="156"/>
      <c r="I18" s="77"/>
      <c r="J18" s="77"/>
      <c r="K18" s="81">
        <v>1</v>
      </c>
      <c r="L18" s="74">
        <v>2</v>
      </c>
      <c r="M18" s="75" t="s">
        <v>83</v>
      </c>
      <c r="N18" s="70" t="s">
        <v>87</v>
      </c>
      <c r="O18" s="76">
        <v>300</v>
      </c>
      <c r="P18" s="168"/>
      <c r="Q18" s="1"/>
      <c r="R18" s="103">
        <f t="shared" si="1"/>
        <v>0</v>
      </c>
      <c r="S18" s="104">
        <f t="shared" si="2"/>
        <v>0</v>
      </c>
      <c r="T18" s="104">
        <f t="shared" si="3"/>
        <v>0</v>
      </c>
      <c r="U18" s="103">
        <f t="shared" si="4"/>
        <v>0</v>
      </c>
      <c r="V18" s="104">
        <f t="shared" si="5"/>
        <v>0</v>
      </c>
      <c r="W18" s="104">
        <f t="shared" si="6"/>
        <v>0</v>
      </c>
      <c r="X18" s="103">
        <f t="shared" si="7"/>
        <v>0</v>
      </c>
      <c r="Y18" s="104">
        <f t="shared" si="8"/>
        <v>0</v>
      </c>
      <c r="Z18" s="104">
        <f t="shared" si="9"/>
        <v>0</v>
      </c>
      <c r="AA18" s="103">
        <f t="shared" si="10"/>
        <v>0</v>
      </c>
      <c r="AB18" s="104">
        <f t="shared" si="11"/>
        <v>0</v>
      </c>
      <c r="AC18" s="105">
        <f t="shared" si="12"/>
        <v>0</v>
      </c>
      <c r="AD18" s="106"/>
      <c r="AE18" s="107">
        <f t="shared" si="13"/>
        <v>0</v>
      </c>
      <c r="AF18" s="107">
        <f t="shared" si="14"/>
        <v>0</v>
      </c>
      <c r="AG18" s="107">
        <f t="shared" si="15"/>
        <v>0</v>
      </c>
      <c r="AH18" s="69"/>
    </row>
    <row r="19" spans="1:34" ht="34.5" customHeight="1" x14ac:dyDescent="0.35">
      <c r="A19" s="69"/>
      <c r="B19" s="158" t="s">
        <v>56</v>
      </c>
      <c r="C19" s="159"/>
      <c r="D19" s="81" t="s">
        <v>147</v>
      </c>
      <c r="E19" s="72">
        <v>1</v>
      </c>
      <c r="F19" s="72" t="s">
        <v>82</v>
      </c>
      <c r="G19" s="163"/>
      <c r="H19" s="156"/>
      <c r="I19" s="77"/>
      <c r="J19" s="77"/>
      <c r="K19" s="81">
        <v>1</v>
      </c>
      <c r="L19" s="74">
        <v>1</v>
      </c>
      <c r="M19" s="75" t="s">
        <v>83</v>
      </c>
      <c r="N19" s="70" t="s">
        <v>87</v>
      </c>
      <c r="O19" s="76">
        <v>300</v>
      </c>
      <c r="P19" s="168"/>
      <c r="Q19" s="1"/>
      <c r="R19" s="103">
        <f t="shared" si="1"/>
        <v>0</v>
      </c>
      <c r="S19" s="104">
        <f t="shared" si="2"/>
        <v>0</v>
      </c>
      <c r="T19" s="104">
        <f t="shared" si="3"/>
        <v>0</v>
      </c>
      <c r="U19" s="103">
        <f t="shared" si="4"/>
        <v>0</v>
      </c>
      <c r="V19" s="104">
        <f t="shared" si="5"/>
        <v>0</v>
      </c>
      <c r="W19" s="104">
        <f t="shared" si="6"/>
        <v>0</v>
      </c>
      <c r="X19" s="103">
        <f t="shared" si="7"/>
        <v>0</v>
      </c>
      <c r="Y19" s="104">
        <f t="shared" si="8"/>
        <v>0</v>
      </c>
      <c r="Z19" s="104">
        <f t="shared" si="9"/>
        <v>0</v>
      </c>
      <c r="AA19" s="103">
        <f t="shared" si="10"/>
        <v>0</v>
      </c>
      <c r="AB19" s="104">
        <f t="shared" si="11"/>
        <v>0</v>
      </c>
      <c r="AC19" s="105">
        <f t="shared" si="12"/>
        <v>0</v>
      </c>
      <c r="AD19" s="106"/>
      <c r="AE19" s="107">
        <f t="shared" si="13"/>
        <v>0</v>
      </c>
      <c r="AF19" s="107">
        <f t="shared" si="14"/>
        <v>0</v>
      </c>
      <c r="AG19" s="107">
        <f t="shared" si="15"/>
        <v>0</v>
      </c>
      <c r="AH19" s="69"/>
    </row>
    <row r="20" spans="1:34" ht="34.5" customHeight="1" x14ac:dyDescent="0.35">
      <c r="A20" s="69"/>
      <c r="B20" s="158" t="s">
        <v>58</v>
      </c>
      <c r="C20" s="159"/>
      <c r="D20" s="81" t="s">
        <v>147</v>
      </c>
      <c r="E20" s="72">
        <v>1</v>
      </c>
      <c r="F20" s="72" t="s">
        <v>82</v>
      </c>
      <c r="G20" s="163"/>
      <c r="H20" s="156"/>
      <c r="I20" s="77"/>
      <c r="J20" s="77"/>
      <c r="K20" s="81">
        <v>1</v>
      </c>
      <c r="L20" s="74">
        <v>2</v>
      </c>
      <c r="M20" s="75" t="s">
        <v>83</v>
      </c>
      <c r="N20" s="70" t="s">
        <v>87</v>
      </c>
      <c r="O20" s="76">
        <v>300</v>
      </c>
      <c r="P20" s="168"/>
      <c r="Q20" s="1"/>
      <c r="R20" s="103">
        <f t="shared" si="1"/>
        <v>0</v>
      </c>
      <c r="S20" s="104">
        <f t="shared" si="2"/>
        <v>0</v>
      </c>
      <c r="T20" s="104">
        <f t="shared" si="3"/>
        <v>0</v>
      </c>
      <c r="U20" s="103">
        <f t="shared" si="4"/>
        <v>0</v>
      </c>
      <c r="V20" s="104">
        <f t="shared" si="5"/>
        <v>0</v>
      </c>
      <c r="W20" s="104">
        <f t="shared" si="6"/>
        <v>0</v>
      </c>
      <c r="X20" s="103">
        <f t="shared" si="7"/>
        <v>0</v>
      </c>
      <c r="Y20" s="104">
        <f t="shared" si="8"/>
        <v>0</v>
      </c>
      <c r="Z20" s="104">
        <f t="shared" si="9"/>
        <v>0</v>
      </c>
      <c r="AA20" s="103">
        <f t="shared" si="10"/>
        <v>0</v>
      </c>
      <c r="AB20" s="104">
        <f t="shared" si="11"/>
        <v>0</v>
      </c>
      <c r="AC20" s="105">
        <f t="shared" si="12"/>
        <v>0</v>
      </c>
      <c r="AD20" s="106"/>
      <c r="AE20" s="107">
        <f t="shared" si="13"/>
        <v>0</v>
      </c>
      <c r="AF20" s="107">
        <f t="shared" si="14"/>
        <v>0</v>
      </c>
      <c r="AG20" s="107">
        <f t="shared" si="15"/>
        <v>0</v>
      </c>
      <c r="AH20" s="69"/>
    </row>
    <row r="21" spans="1:34" ht="34.5" customHeight="1" x14ac:dyDescent="0.35">
      <c r="A21" s="69"/>
      <c r="B21" s="158" t="s">
        <v>60</v>
      </c>
      <c r="C21" s="159"/>
      <c r="D21" s="81" t="s">
        <v>147</v>
      </c>
      <c r="E21" s="72">
        <v>1</v>
      </c>
      <c r="F21" s="72" t="s">
        <v>82</v>
      </c>
      <c r="G21" s="163"/>
      <c r="H21" s="156"/>
      <c r="I21" s="77"/>
      <c r="J21" s="77"/>
      <c r="K21" s="81">
        <v>1</v>
      </c>
      <c r="L21" s="74">
        <v>1</v>
      </c>
      <c r="M21" s="75" t="s">
        <v>83</v>
      </c>
      <c r="N21" s="70" t="s">
        <v>87</v>
      </c>
      <c r="O21" s="76">
        <v>300</v>
      </c>
      <c r="P21" s="168"/>
      <c r="Q21" s="1"/>
      <c r="R21" s="103">
        <f t="shared" si="1"/>
        <v>0</v>
      </c>
      <c r="S21" s="104">
        <f t="shared" si="2"/>
        <v>0</v>
      </c>
      <c r="T21" s="104">
        <f t="shared" si="3"/>
        <v>0</v>
      </c>
      <c r="U21" s="103">
        <f t="shared" si="4"/>
        <v>0</v>
      </c>
      <c r="V21" s="104">
        <f t="shared" si="5"/>
        <v>0</v>
      </c>
      <c r="W21" s="104">
        <f t="shared" si="6"/>
        <v>0</v>
      </c>
      <c r="X21" s="103">
        <f t="shared" si="7"/>
        <v>0</v>
      </c>
      <c r="Y21" s="104">
        <f t="shared" si="8"/>
        <v>0</v>
      </c>
      <c r="Z21" s="104">
        <f t="shared" si="9"/>
        <v>0</v>
      </c>
      <c r="AA21" s="103">
        <f t="shared" si="10"/>
        <v>0</v>
      </c>
      <c r="AB21" s="104">
        <f t="shared" si="11"/>
        <v>0</v>
      </c>
      <c r="AC21" s="105">
        <f t="shared" si="12"/>
        <v>0</v>
      </c>
      <c r="AD21" s="106"/>
      <c r="AE21" s="107">
        <f t="shared" si="13"/>
        <v>0</v>
      </c>
      <c r="AF21" s="107">
        <f t="shared" si="14"/>
        <v>0</v>
      </c>
      <c r="AG21" s="107">
        <f t="shared" si="15"/>
        <v>0</v>
      </c>
      <c r="AH21" s="69"/>
    </row>
    <row r="22" spans="1:34" ht="34.5" customHeight="1" x14ac:dyDescent="0.35">
      <c r="A22" s="69"/>
      <c r="B22" s="160" t="s">
        <v>62</v>
      </c>
      <c r="C22" s="161"/>
      <c r="D22" s="81" t="s">
        <v>148</v>
      </c>
      <c r="E22" s="72">
        <v>1</v>
      </c>
      <c r="F22" s="72" t="s">
        <v>82</v>
      </c>
      <c r="G22" s="163"/>
      <c r="H22" s="156"/>
      <c r="I22" s="77"/>
      <c r="J22" s="77"/>
      <c r="K22" s="81">
        <v>1</v>
      </c>
      <c r="L22" s="74">
        <v>12</v>
      </c>
      <c r="M22" s="74">
        <v>2</v>
      </c>
      <c r="N22" s="70" t="s">
        <v>87</v>
      </c>
      <c r="O22" s="76">
        <v>1000</v>
      </c>
      <c r="P22" s="168"/>
      <c r="Q22" s="1"/>
      <c r="R22" s="103">
        <f t="shared" si="1"/>
        <v>0</v>
      </c>
      <c r="S22" s="104">
        <f t="shared" si="2"/>
        <v>0</v>
      </c>
      <c r="T22" s="104">
        <f t="shared" si="3"/>
        <v>0</v>
      </c>
      <c r="U22" s="103">
        <f t="shared" si="4"/>
        <v>0</v>
      </c>
      <c r="V22" s="104">
        <f t="shared" si="5"/>
        <v>0</v>
      </c>
      <c r="W22" s="104">
        <f t="shared" si="6"/>
        <v>0</v>
      </c>
      <c r="X22" s="103">
        <f t="shared" si="7"/>
        <v>0</v>
      </c>
      <c r="Y22" s="104">
        <f t="shared" si="8"/>
        <v>0</v>
      </c>
      <c r="Z22" s="104">
        <f t="shared" si="9"/>
        <v>0</v>
      </c>
      <c r="AA22" s="103">
        <f t="shared" si="10"/>
        <v>0</v>
      </c>
      <c r="AB22" s="104">
        <f t="shared" si="11"/>
        <v>0</v>
      </c>
      <c r="AC22" s="105">
        <f t="shared" si="12"/>
        <v>0</v>
      </c>
      <c r="AD22" s="106"/>
      <c r="AE22" s="107">
        <f t="shared" si="13"/>
        <v>0</v>
      </c>
      <c r="AF22" s="107">
        <f t="shared" si="14"/>
        <v>0</v>
      </c>
      <c r="AG22" s="107">
        <f t="shared" si="15"/>
        <v>0</v>
      </c>
      <c r="AH22" s="69"/>
    </row>
    <row r="23" spans="1:34" ht="34.5" customHeight="1" x14ac:dyDescent="0.35">
      <c r="A23" s="69"/>
      <c r="B23" s="160" t="s">
        <v>64</v>
      </c>
      <c r="C23" s="161"/>
      <c r="D23" s="81" t="s">
        <v>149</v>
      </c>
      <c r="E23" s="72">
        <v>1</v>
      </c>
      <c r="F23" s="72" t="s">
        <v>82</v>
      </c>
      <c r="G23" s="164"/>
      <c r="H23" s="157"/>
      <c r="I23" s="79"/>
      <c r="J23" s="79"/>
      <c r="K23" s="81">
        <v>1</v>
      </c>
      <c r="L23" s="74">
        <v>3</v>
      </c>
      <c r="M23" s="75" t="s">
        <v>83</v>
      </c>
      <c r="N23" s="70" t="s">
        <v>87</v>
      </c>
      <c r="O23" s="76">
        <v>400</v>
      </c>
      <c r="P23" s="168"/>
      <c r="Q23" s="1"/>
      <c r="R23" s="103">
        <f t="shared" si="1"/>
        <v>0</v>
      </c>
      <c r="S23" s="104">
        <f t="shared" si="2"/>
        <v>0</v>
      </c>
      <c r="T23" s="104">
        <f t="shared" si="3"/>
        <v>0</v>
      </c>
      <c r="U23" s="103">
        <f t="shared" si="4"/>
        <v>0</v>
      </c>
      <c r="V23" s="104">
        <f t="shared" si="5"/>
        <v>0</v>
      </c>
      <c r="W23" s="104">
        <f t="shared" si="6"/>
        <v>0</v>
      </c>
      <c r="X23" s="103">
        <f t="shared" si="7"/>
        <v>0</v>
      </c>
      <c r="Y23" s="104">
        <f t="shared" si="8"/>
        <v>0</v>
      </c>
      <c r="Z23" s="104">
        <f t="shared" si="9"/>
        <v>0</v>
      </c>
      <c r="AA23" s="103">
        <f t="shared" si="10"/>
        <v>0</v>
      </c>
      <c r="AB23" s="104">
        <f t="shared" si="11"/>
        <v>0</v>
      </c>
      <c r="AC23" s="105">
        <f t="shared" si="12"/>
        <v>0</v>
      </c>
      <c r="AD23" s="106"/>
      <c r="AE23" s="107">
        <f t="shared" si="13"/>
        <v>0</v>
      </c>
      <c r="AF23" s="107">
        <f t="shared" si="14"/>
        <v>0</v>
      </c>
      <c r="AG23" s="107">
        <f t="shared" si="15"/>
        <v>0</v>
      </c>
      <c r="AH23" s="69"/>
    </row>
    <row r="24" spans="1:34" ht="34.5" customHeight="1" x14ac:dyDescent="0.35">
      <c r="A24" s="69"/>
      <c r="B24" s="160" t="s">
        <v>66</v>
      </c>
      <c r="C24" s="161"/>
      <c r="D24" s="81" t="s">
        <v>88</v>
      </c>
      <c r="E24" s="72">
        <v>1</v>
      </c>
      <c r="F24" s="72" t="s">
        <v>82</v>
      </c>
      <c r="G24" s="162" t="s">
        <v>158</v>
      </c>
      <c r="H24" s="155"/>
      <c r="I24" s="71"/>
      <c r="J24" s="71"/>
      <c r="K24" s="81">
        <v>1</v>
      </c>
      <c r="L24" s="74">
        <v>3</v>
      </c>
      <c r="M24" s="75" t="s">
        <v>83</v>
      </c>
      <c r="N24" s="70" t="s">
        <v>87</v>
      </c>
      <c r="O24" s="76">
        <v>300</v>
      </c>
      <c r="P24" s="70">
        <v>1</v>
      </c>
      <c r="Q24" s="1"/>
      <c r="R24" s="103">
        <f t="shared" si="1"/>
        <v>0</v>
      </c>
      <c r="S24" s="104">
        <f t="shared" si="2"/>
        <v>0</v>
      </c>
      <c r="T24" s="104">
        <f t="shared" si="3"/>
        <v>0</v>
      </c>
      <c r="U24" s="103">
        <f t="shared" si="4"/>
        <v>0</v>
      </c>
      <c r="V24" s="104">
        <f t="shared" si="5"/>
        <v>0</v>
      </c>
      <c r="W24" s="104">
        <f t="shared" si="6"/>
        <v>0</v>
      </c>
      <c r="X24" s="103">
        <f t="shared" si="7"/>
        <v>0</v>
      </c>
      <c r="Y24" s="104">
        <f t="shared" si="8"/>
        <v>0</v>
      </c>
      <c r="Z24" s="104">
        <f t="shared" si="9"/>
        <v>0</v>
      </c>
      <c r="AA24" s="103">
        <f t="shared" si="10"/>
        <v>0</v>
      </c>
      <c r="AB24" s="104">
        <f t="shared" si="11"/>
        <v>0</v>
      </c>
      <c r="AC24" s="105">
        <f t="shared" si="12"/>
        <v>0</v>
      </c>
      <c r="AD24" s="106"/>
      <c r="AE24" s="107">
        <f t="shared" si="13"/>
        <v>0</v>
      </c>
      <c r="AF24" s="107">
        <f t="shared" si="14"/>
        <v>0</v>
      </c>
      <c r="AG24" s="107">
        <f t="shared" si="15"/>
        <v>0</v>
      </c>
      <c r="AH24" s="69"/>
    </row>
    <row r="25" spans="1:34" ht="34.5" customHeight="1" x14ac:dyDescent="0.35">
      <c r="A25" s="69"/>
      <c r="B25" s="160" t="s">
        <v>68</v>
      </c>
      <c r="C25" s="161"/>
      <c r="D25" s="81" t="s">
        <v>89</v>
      </c>
      <c r="E25" s="72">
        <v>1</v>
      </c>
      <c r="F25" s="72" t="s">
        <v>82</v>
      </c>
      <c r="G25" s="163"/>
      <c r="H25" s="156"/>
      <c r="I25" s="77"/>
      <c r="J25" s="77"/>
      <c r="K25" s="81">
        <v>1</v>
      </c>
      <c r="L25" s="74">
        <v>3</v>
      </c>
      <c r="M25" s="75" t="s">
        <v>83</v>
      </c>
      <c r="N25" s="70" t="s">
        <v>87</v>
      </c>
      <c r="O25" s="76">
        <v>300</v>
      </c>
      <c r="P25" s="70">
        <v>1</v>
      </c>
      <c r="Q25" s="1"/>
      <c r="R25" s="103">
        <f t="shared" si="1"/>
        <v>0</v>
      </c>
      <c r="S25" s="104">
        <f t="shared" si="2"/>
        <v>0</v>
      </c>
      <c r="T25" s="104">
        <f t="shared" si="3"/>
        <v>0</v>
      </c>
      <c r="U25" s="103">
        <f t="shared" si="4"/>
        <v>0</v>
      </c>
      <c r="V25" s="104">
        <f t="shared" si="5"/>
        <v>0</v>
      </c>
      <c r="W25" s="104">
        <f t="shared" si="6"/>
        <v>0</v>
      </c>
      <c r="X25" s="103">
        <f t="shared" si="7"/>
        <v>0</v>
      </c>
      <c r="Y25" s="104">
        <f t="shared" si="8"/>
        <v>0</v>
      </c>
      <c r="Z25" s="104">
        <f t="shared" si="9"/>
        <v>0</v>
      </c>
      <c r="AA25" s="103">
        <f t="shared" si="10"/>
        <v>0</v>
      </c>
      <c r="AB25" s="104">
        <f t="shared" si="11"/>
        <v>0</v>
      </c>
      <c r="AC25" s="105">
        <f t="shared" si="12"/>
        <v>0</v>
      </c>
      <c r="AD25" s="106"/>
      <c r="AE25" s="107">
        <f t="shared" si="13"/>
        <v>0</v>
      </c>
      <c r="AF25" s="107">
        <f t="shared" si="14"/>
        <v>0</v>
      </c>
      <c r="AG25" s="107">
        <f t="shared" si="15"/>
        <v>0</v>
      </c>
      <c r="AH25" s="69"/>
    </row>
    <row r="26" spans="1:34" ht="34.5" customHeight="1" x14ac:dyDescent="0.35">
      <c r="A26" s="69"/>
      <c r="B26" s="158" t="s">
        <v>70</v>
      </c>
      <c r="C26" s="159"/>
      <c r="D26" s="81" t="s">
        <v>90</v>
      </c>
      <c r="E26" s="72">
        <v>1</v>
      </c>
      <c r="F26" s="72" t="s">
        <v>82</v>
      </c>
      <c r="G26" s="163"/>
      <c r="H26" s="156"/>
      <c r="I26" s="77"/>
      <c r="J26" s="77"/>
      <c r="K26" s="81">
        <v>1</v>
      </c>
      <c r="L26" s="74">
        <v>3</v>
      </c>
      <c r="M26" s="75" t="s">
        <v>83</v>
      </c>
      <c r="N26" s="70" t="s">
        <v>87</v>
      </c>
      <c r="O26" s="76">
        <v>600</v>
      </c>
      <c r="P26" s="70">
        <v>1</v>
      </c>
      <c r="Q26" s="1"/>
      <c r="R26" s="103">
        <f t="shared" si="1"/>
        <v>0</v>
      </c>
      <c r="S26" s="104">
        <f t="shared" si="2"/>
        <v>0</v>
      </c>
      <c r="T26" s="104">
        <f t="shared" si="3"/>
        <v>0</v>
      </c>
      <c r="U26" s="103">
        <f t="shared" si="4"/>
        <v>0</v>
      </c>
      <c r="V26" s="104">
        <f t="shared" si="5"/>
        <v>0</v>
      </c>
      <c r="W26" s="104">
        <f t="shared" si="6"/>
        <v>0</v>
      </c>
      <c r="X26" s="103">
        <f t="shared" si="7"/>
        <v>0</v>
      </c>
      <c r="Y26" s="104">
        <f t="shared" si="8"/>
        <v>0</v>
      </c>
      <c r="Z26" s="104">
        <f t="shared" si="9"/>
        <v>0</v>
      </c>
      <c r="AA26" s="103">
        <f t="shared" si="10"/>
        <v>0</v>
      </c>
      <c r="AB26" s="104">
        <f t="shared" si="11"/>
        <v>0</v>
      </c>
      <c r="AC26" s="105">
        <f t="shared" si="12"/>
        <v>0</v>
      </c>
      <c r="AD26" s="106"/>
      <c r="AE26" s="107">
        <f t="shared" si="13"/>
        <v>0</v>
      </c>
      <c r="AF26" s="107">
        <f t="shared" si="14"/>
        <v>0</v>
      </c>
      <c r="AG26" s="107">
        <f t="shared" si="15"/>
        <v>0</v>
      </c>
      <c r="AH26" s="69"/>
    </row>
    <row r="27" spans="1:34" ht="34.5" customHeight="1" x14ac:dyDescent="0.35">
      <c r="A27" s="69"/>
      <c r="B27" s="158" t="s">
        <v>91</v>
      </c>
      <c r="C27" s="159"/>
      <c r="D27" s="81" t="s">
        <v>92</v>
      </c>
      <c r="E27" s="72">
        <v>1</v>
      </c>
      <c r="F27" s="72" t="s">
        <v>82</v>
      </c>
      <c r="G27" s="163"/>
      <c r="H27" s="156"/>
      <c r="I27" s="77"/>
      <c r="J27" s="77"/>
      <c r="K27" s="81" t="s">
        <v>93</v>
      </c>
      <c r="L27" s="74">
        <v>2</v>
      </c>
      <c r="M27" s="75"/>
      <c r="N27" s="70" t="s">
        <v>87</v>
      </c>
      <c r="O27" s="76">
        <v>300</v>
      </c>
      <c r="P27" s="70">
        <v>1</v>
      </c>
      <c r="Q27" s="1"/>
      <c r="R27" s="103">
        <f t="shared" si="1"/>
        <v>0</v>
      </c>
      <c r="S27" s="104">
        <f t="shared" si="2"/>
        <v>0</v>
      </c>
      <c r="T27" s="104">
        <f t="shared" si="3"/>
        <v>0</v>
      </c>
      <c r="U27" s="103">
        <f t="shared" si="4"/>
        <v>0</v>
      </c>
      <c r="V27" s="104">
        <f t="shared" si="5"/>
        <v>0</v>
      </c>
      <c r="W27" s="104">
        <f t="shared" si="6"/>
        <v>0</v>
      </c>
      <c r="X27" s="103">
        <f t="shared" si="7"/>
        <v>0</v>
      </c>
      <c r="Y27" s="104">
        <f t="shared" si="8"/>
        <v>0</v>
      </c>
      <c r="Z27" s="104">
        <f t="shared" si="9"/>
        <v>0</v>
      </c>
      <c r="AA27" s="103">
        <f t="shared" si="10"/>
        <v>0</v>
      </c>
      <c r="AB27" s="104">
        <f t="shared" si="11"/>
        <v>0</v>
      </c>
      <c r="AC27" s="105">
        <f t="shared" si="12"/>
        <v>0</v>
      </c>
      <c r="AD27" s="106"/>
      <c r="AE27" s="107">
        <f t="shared" si="13"/>
        <v>0</v>
      </c>
      <c r="AF27" s="107">
        <f t="shared" si="14"/>
        <v>0</v>
      </c>
      <c r="AG27" s="107">
        <f t="shared" si="15"/>
        <v>0</v>
      </c>
      <c r="AH27" s="69"/>
    </row>
    <row r="28" spans="1:34" ht="34.5" customHeight="1" x14ac:dyDescent="0.35">
      <c r="A28" s="69"/>
      <c r="B28" s="158" t="s">
        <v>72</v>
      </c>
      <c r="C28" s="159"/>
      <c r="D28" s="81" t="s">
        <v>94</v>
      </c>
      <c r="E28" s="72">
        <v>1</v>
      </c>
      <c r="F28" s="72" t="s">
        <v>82</v>
      </c>
      <c r="G28" s="163"/>
      <c r="H28" s="156"/>
      <c r="I28" s="77"/>
      <c r="J28" s="77"/>
      <c r="K28" s="81">
        <v>1</v>
      </c>
      <c r="L28" s="74">
        <v>5</v>
      </c>
      <c r="M28" s="75" t="s">
        <v>83</v>
      </c>
      <c r="N28" s="70" t="s">
        <v>87</v>
      </c>
      <c r="O28" s="76">
        <v>500</v>
      </c>
      <c r="P28" s="70">
        <v>1</v>
      </c>
      <c r="Q28" s="1"/>
      <c r="R28" s="103">
        <f t="shared" si="1"/>
        <v>0</v>
      </c>
      <c r="S28" s="104">
        <f t="shared" si="2"/>
        <v>0</v>
      </c>
      <c r="T28" s="104">
        <f t="shared" si="3"/>
        <v>0</v>
      </c>
      <c r="U28" s="103">
        <f t="shared" si="4"/>
        <v>0</v>
      </c>
      <c r="V28" s="104">
        <f t="shared" si="5"/>
        <v>0</v>
      </c>
      <c r="W28" s="104">
        <f t="shared" si="6"/>
        <v>0</v>
      </c>
      <c r="X28" s="103">
        <f t="shared" si="7"/>
        <v>0</v>
      </c>
      <c r="Y28" s="104">
        <f t="shared" si="8"/>
        <v>0</v>
      </c>
      <c r="Z28" s="104">
        <f t="shared" si="9"/>
        <v>0</v>
      </c>
      <c r="AA28" s="103">
        <f t="shared" si="10"/>
        <v>0</v>
      </c>
      <c r="AB28" s="104">
        <f t="shared" si="11"/>
        <v>0</v>
      </c>
      <c r="AC28" s="105">
        <f t="shared" si="12"/>
        <v>0</v>
      </c>
      <c r="AD28" s="106"/>
      <c r="AE28" s="107">
        <f t="shared" si="13"/>
        <v>0</v>
      </c>
      <c r="AF28" s="107">
        <f t="shared" si="14"/>
        <v>0</v>
      </c>
      <c r="AG28" s="107">
        <f t="shared" si="15"/>
        <v>0</v>
      </c>
      <c r="AH28" s="69"/>
    </row>
    <row r="29" spans="1:34" ht="34.5" customHeight="1" x14ac:dyDescent="0.35">
      <c r="A29" s="69"/>
      <c r="B29" s="158" t="s">
        <v>30</v>
      </c>
      <c r="C29" s="159"/>
      <c r="D29" s="81" t="s">
        <v>95</v>
      </c>
      <c r="E29" s="72">
        <v>1</v>
      </c>
      <c r="F29" s="72" t="s">
        <v>82</v>
      </c>
      <c r="G29" s="163"/>
      <c r="H29" s="156"/>
      <c r="I29" s="77"/>
      <c r="J29" s="77"/>
      <c r="K29" s="81">
        <v>1</v>
      </c>
      <c r="L29" s="74">
        <v>5</v>
      </c>
      <c r="M29" s="75" t="s">
        <v>83</v>
      </c>
      <c r="N29" s="70" t="s">
        <v>87</v>
      </c>
      <c r="O29" s="76">
        <v>300</v>
      </c>
      <c r="P29" s="70">
        <v>1</v>
      </c>
      <c r="Q29" s="1"/>
      <c r="R29" s="103">
        <f t="shared" si="1"/>
        <v>0</v>
      </c>
      <c r="S29" s="104">
        <f t="shared" si="2"/>
        <v>0</v>
      </c>
      <c r="T29" s="104">
        <f t="shared" si="3"/>
        <v>0</v>
      </c>
      <c r="U29" s="103">
        <f t="shared" si="4"/>
        <v>0</v>
      </c>
      <c r="V29" s="104">
        <f t="shared" si="5"/>
        <v>0</v>
      </c>
      <c r="W29" s="104">
        <f t="shared" si="6"/>
        <v>0</v>
      </c>
      <c r="X29" s="103">
        <f t="shared" si="7"/>
        <v>0</v>
      </c>
      <c r="Y29" s="104">
        <f t="shared" si="8"/>
        <v>0</v>
      </c>
      <c r="Z29" s="104">
        <f t="shared" si="9"/>
        <v>0</v>
      </c>
      <c r="AA29" s="103">
        <f t="shared" si="10"/>
        <v>0</v>
      </c>
      <c r="AB29" s="104">
        <f t="shared" si="11"/>
        <v>0</v>
      </c>
      <c r="AC29" s="105">
        <f t="shared" si="12"/>
        <v>0</v>
      </c>
      <c r="AD29" s="106"/>
      <c r="AE29" s="107">
        <f t="shared" si="13"/>
        <v>0</v>
      </c>
      <c r="AF29" s="107">
        <f t="shared" si="14"/>
        <v>0</v>
      </c>
      <c r="AG29" s="107">
        <f t="shared" si="15"/>
        <v>0</v>
      </c>
      <c r="AH29" s="69"/>
    </row>
    <row r="30" spans="1:34" ht="34.5" customHeight="1" x14ac:dyDescent="0.35">
      <c r="A30" s="69"/>
      <c r="B30" s="158" t="s">
        <v>32</v>
      </c>
      <c r="C30" s="159"/>
      <c r="D30" s="81" t="s">
        <v>96</v>
      </c>
      <c r="E30" s="72">
        <v>1</v>
      </c>
      <c r="F30" s="72" t="s">
        <v>82</v>
      </c>
      <c r="G30" s="163"/>
      <c r="H30" s="156"/>
      <c r="I30" s="77"/>
      <c r="J30" s="77"/>
      <c r="K30" s="81">
        <v>1</v>
      </c>
      <c r="L30" s="74">
        <v>3</v>
      </c>
      <c r="M30" s="75" t="s">
        <v>83</v>
      </c>
      <c r="N30" s="70" t="s">
        <v>87</v>
      </c>
      <c r="O30" s="76">
        <v>300</v>
      </c>
      <c r="P30" s="70">
        <v>1</v>
      </c>
      <c r="Q30" s="1"/>
      <c r="R30" s="103">
        <f t="shared" si="1"/>
        <v>0</v>
      </c>
      <c r="S30" s="104">
        <f t="shared" si="2"/>
        <v>0</v>
      </c>
      <c r="T30" s="104">
        <f t="shared" si="3"/>
        <v>0</v>
      </c>
      <c r="U30" s="103">
        <f t="shared" si="4"/>
        <v>0</v>
      </c>
      <c r="V30" s="104">
        <f t="shared" si="5"/>
        <v>0</v>
      </c>
      <c r="W30" s="104">
        <f t="shared" si="6"/>
        <v>0</v>
      </c>
      <c r="X30" s="103">
        <f t="shared" si="7"/>
        <v>0</v>
      </c>
      <c r="Y30" s="104">
        <f t="shared" si="8"/>
        <v>0</v>
      </c>
      <c r="Z30" s="104">
        <f t="shared" si="9"/>
        <v>0</v>
      </c>
      <c r="AA30" s="103">
        <f t="shared" si="10"/>
        <v>0</v>
      </c>
      <c r="AB30" s="104">
        <f t="shared" si="11"/>
        <v>0</v>
      </c>
      <c r="AC30" s="105">
        <f t="shared" si="12"/>
        <v>0</v>
      </c>
      <c r="AD30" s="106"/>
      <c r="AE30" s="107">
        <f t="shared" si="13"/>
        <v>0</v>
      </c>
      <c r="AF30" s="107">
        <f t="shared" si="14"/>
        <v>0</v>
      </c>
      <c r="AG30" s="107">
        <f t="shared" si="15"/>
        <v>0</v>
      </c>
      <c r="AH30" s="69"/>
    </row>
    <row r="31" spans="1:34" ht="34.5" customHeight="1" x14ac:dyDescent="0.35">
      <c r="A31" s="82"/>
      <c r="B31" s="158" t="s">
        <v>34</v>
      </c>
      <c r="C31" s="159"/>
      <c r="D31" s="81" t="s">
        <v>97</v>
      </c>
      <c r="E31" s="72">
        <v>1</v>
      </c>
      <c r="F31" s="72" t="s">
        <v>82</v>
      </c>
      <c r="G31" s="163"/>
      <c r="H31" s="156"/>
      <c r="I31" s="77"/>
      <c r="J31" s="77"/>
      <c r="K31" s="81">
        <v>2</v>
      </c>
      <c r="L31" s="74">
        <v>5</v>
      </c>
      <c r="M31" s="75" t="s">
        <v>83</v>
      </c>
      <c r="N31" s="70" t="s">
        <v>87</v>
      </c>
      <c r="O31" s="76">
        <v>500</v>
      </c>
      <c r="P31" s="70">
        <v>1</v>
      </c>
      <c r="Q31" s="1"/>
      <c r="R31" s="103">
        <f t="shared" si="1"/>
        <v>0</v>
      </c>
      <c r="S31" s="104">
        <f t="shared" si="2"/>
        <v>0</v>
      </c>
      <c r="T31" s="104">
        <f t="shared" si="3"/>
        <v>0</v>
      </c>
      <c r="U31" s="103">
        <f t="shared" si="4"/>
        <v>0</v>
      </c>
      <c r="V31" s="104">
        <f t="shared" si="5"/>
        <v>0</v>
      </c>
      <c r="W31" s="104">
        <f t="shared" si="6"/>
        <v>0</v>
      </c>
      <c r="X31" s="103">
        <f t="shared" si="7"/>
        <v>0</v>
      </c>
      <c r="Y31" s="104">
        <f t="shared" si="8"/>
        <v>0</v>
      </c>
      <c r="Z31" s="104">
        <f t="shared" si="9"/>
        <v>0</v>
      </c>
      <c r="AA31" s="103">
        <f t="shared" si="10"/>
        <v>0</v>
      </c>
      <c r="AB31" s="104">
        <f t="shared" si="11"/>
        <v>0</v>
      </c>
      <c r="AC31" s="105">
        <f t="shared" si="12"/>
        <v>0</v>
      </c>
      <c r="AD31" s="106"/>
      <c r="AE31" s="107">
        <f t="shared" si="13"/>
        <v>0</v>
      </c>
      <c r="AF31" s="107">
        <f t="shared" si="14"/>
        <v>0</v>
      </c>
      <c r="AG31" s="107">
        <f t="shared" si="15"/>
        <v>0</v>
      </c>
      <c r="AH31" s="69"/>
    </row>
    <row r="32" spans="1:34" ht="34.5" customHeight="1" x14ac:dyDescent="0.35">
      <c r="A32" s="69"/>
      <c r="B32" s="158" t="s">
        <v>36</v>
      </c>
      <c r="C32" s="159"/>
      <c r="D32" s="81" t="s">
        <v>98</v>
      </c>
      <c r="E32" s="72">
        <v>1</v>
      </c>
      <c r="F32" s="72" t="s">
        <v>82</v>
      </c>
      <c r="G32" s="163"/>
      <c r="H32" s="156"/>
      <c r="I32" s="77"/>
      <c r="J32" s="77"/>
      <c r="K32" s="81">
        <v>1</v>
      </c>
      <c r="L32" s="74">
        <v>4</v>
      </c>
      <c r="M32" s="75" t="s">
        <v>83</v>
      </c>
      <c r="N32" s="70" t="s">
        <v>87</v>
      </c>
      <c r="O32" s="76">
        <v>300</v>
      </c>
      <c r="P32" s="70">
        <v>1</v>
      </c>
      <c r="Q32" s="1"/>
      <c r="R32" s="103">
        <f t="shared" si="1"/>
        <v>0</v>
      </c>
      <c r="S32" s="104">
        <f t="shared" si="2"/>
        <v>0</v>
      </c>
      <c r="T32" s="104">
        <f t="shared" si="3"/>
        <v>0</v>
      </c>
      <c r="U32" s="103">
        <f t="shared" si="4"/>
        <v>0</v>
      </c>
      <c r="V32" s="104">
        <f t="shared" si="5"/>
        <v>0</v>
      </c>
      <c r="W32" s="104">
        <f t="shared" si="6"/>
        <v>0</v>
      </c>
      <c r="X32" s="103">
        <f t="shared" si="7"/>
        <v>0</v>
      </c>
      <c r="Y32" s="104">
        <f t="shared" si="8"/>
        <v>0</v>
      </c>
      <c r="Z32" s="104">
        <f t="shared" si="9"/>
        <v>0</v>
      </c>
      <c r="AA32" s="103">
        <f t="shared" si="10"/>
        <v>0</v>
      </c>
      <c r="AB32" s="104">
        <f t="shared" si="11"/>
        <v>0</v>
      </c>
      <c r="AC32" s="105">
        <f t="shared" si="12"/>
        <v>0</v>
      </c>
      <c r="AD32" s="106"/>
      <c r="AE32" s="107">
        <f t="shared" si="13"/>
        <v>0</v>
      </c>
      <c r="AF32" s="107">
        <f t="shared" si="14"/>
        <v>0</v>
      </c>
      <c r="AG32" s="107">
        <f t="shared" si="15"/>
        <v>0</v>
      </c>
      <c r="AH32" s="69"/>
    </row>
    <row r="33" spans="1:34" ht="34.5" customHeight="1" x14ac:dyDescent="0.35">
      <c r="A33" s="69"/>
      <c r="B33" s="158" t="s">
        <v>38</v>
      </c>
      <c r="C33" s="159"/>
      <c r="D33" s="81" t="s">
        <v>99</v>
      </c>
      <c r="E33" s="72">
        <v>1</v>
      </c>
      <c r="F33" s="72" t="s">
        <v>82</v>
      </c>
      <c r="G33" s="163"/>
      <c r="H33" s="156"/>
      <c r="I33" s="77"/>
      <c r="J33" s="77"/>
      <c r="K33" s="81">
        <v>1</v>
      </c>
      <c r="L33" s="74">
        <v>7</v>
      </c>
      <c r="M33" s="75" t="s">
        <v>83</v>
      </c>
      <c r="N33" s="70" t="s">
        <v>87</v>
      </c>
      <c r="O33" s="76">
        <v>300</v>
      </c>
      <c r="P33" s="70">
        <v>1</v>
      </c>
      <c r="Q33" s="1"/>
      <c r="R33" s="103">
        <f t="shared" si="1"/>
        <v>0</v>
      </c>
      <c r="S33" s="104">
        <f t="shared" si="2"/>
        <v>0</v>
      </c>
      <c r="T33" s="104">
        <f t="shared" si="3"/>
        <v>0</v>
      </c>
      <c r="U33" s="103">
        <f t="shared" si="4"/>
        <v>0</v>
      </c>
      <c r="V33" s="104">
        <f t="shared" si="5"/>
        <v>0</v>
      </c>
      <c r="W33" s="104">
        <f t="shared" si="6"/>
        <v>0</v>
      </c>
      <c r="X33" s="103">
        <f t="shared" si="7"/>
        <v>0</v>
      </c>
      <c r="Y33" s="104">
        <f t="shared" si="8"/>
        <v>0</v>
      </c>
      <c r="Z33" s="104">
        <f t="shared" si="9"/>
        <v>0</v>
      </c>
      <c r="AA33" s="103">
        <f t="shared" si="10"/>
        <v>0</v>
      </c>
      <c r="AB33" s="104">
        <f t="shared" si="11"/>
        <v>0</v>
      </c>
      <c r="AC33" s="105">
        <f t="shared" si="12"/>
        <v>0</v>
      </c>
      <c r="AD33" s="106"/>
      <c r="AE33" s="107">
        <f t="shared" si="13"/>
        <v>0</v>
      </c>
      <c r="AF33" s="107">
        <f t="shared" si="14"/>
        <v>0</v>
      </c>
      <c r="AG33" s="107">
        <f t="shared" si="15"/>
        <v>0</v>
      </c>
      <c r="AH33" s="69"/>
    </row>
    <row r="34" spans="1:34" ht="34.5" customHeight="1" x14ac:dyDescent="0.35">
      <c r="A34" s="69"/>
      <c r="B34" s="158" t="s">
        <v>40</v>
      </c>
      <c r="C34" s="159"/>
      <c r="D34" s="81" t="s">
        <v>100</v>
      </c>
      <c r="E34" s="72">
        <v>1</v>
      </c>
      <c r="F34" s="72" t="s">
        <v>82</v>
      </c>
      <c r="G34" s="163"/>
      <c r="H34" s="156"/>
      <c r="I34" s="77"/>
      <c r="J34" s="77"/>
      <c r="K34" s="81">
        <v>1</v>
      </c>
      <c r="L34" s="74">
        <v>3</v>
      </c>
      <c r="M34" s="75" t="s">
        <v>83</v>
      </c>
      <c r="N34" s="70" t="s">
        <v>87</v>
      </c>
      <c r="O34" s="76">
        <v>300</v>
      </c>
      <c r="P34" s="70">
        <v>1</v>
      </c>
      <c r="Q34" s="1"/>
      <c r="R34" s="103">
        <f t="shared" si="1"/>
        <v>0</v>
      </c>
      <c r="S34" s="104">
        <f t="shared" si="2"/>
        <v>0</v>
      </c>
      <c r="T34" s="104">
        <f t="shared" si="3"/>
        <v>0</v>
      </c>
      <c r="U34" s="103">
        <f t="shared" si="4"/>
        <v>0</v>
      </c>
      <c r="V34" s="104">
        <f t="shared" si="5"/>
        <v>0</v>
      </c>
      <c r="W34" s="104">
        <f t="shared" si="6"/>
        <v>0</v>
      </c>
      <c r="X34" s="103">
        <f t="shared" si="7"/>
        <v>0</v>
      </c>
      <c r="Y34" s="104">
        <f t="shared" si="8"/>
        <v>0</v>
      </c>
      <c r="Z34" s="104">
        <f t="shared" si="9"/>
        <v>0</v>
      </c>
      <c r="AA34" s="103">
        <f t="shared" si="10"/>
        <v>0</v>
      </c>
      <c r="AB34" s="104">
        <f t="shared" si="11"/>
        <v>0</v>
      </c>
      <c r="AC34" s="105">
        <f t="shared" si="12"/>
        <v>0</v>
      </c>
      <c r="AD34" s="106"/>
      <c r="AE34" s="107">
        <f t="shared" si="13"/>
        <v>0</v>
      </c>
      <c r="AF34" s="107">
        <f t="shared" si="14"/>
        <v>0</v>
      </c>
      <c r="AG34" s="107">
        <f t="shared" si="15"/>
        <v>0</v>
      </c>
      <c r="AH34" s="69"/>
    </row>
    <row r="35" spans="1:34" ht="34.5" customHeight="1" x14ac:dyDescent="0.35">
      <c r="A35" s="69"/>
      <c r="B35" s="158" t="s">
        <v>42</v>
      </c>
      <c r="C35" s="159"/>
      <c r="D35" s="81" t="s">
        <v>101</v>
      </c>
      <c r="E35" s="72">
        <v>1</v>
      </c>
      <c r="F35" s="72" t="s">
        <v>82</v>
      </c>
      <c r="G35" s="163"/>
      <c r="H35" s="156"/>
      <c r="I35" s="77"/>
      <c r="J35" s="77"/>
      <c r="K35" s="81">
        <v>1</v>
      </c>
      <c r="L35" s="74">
        <v>3</v>
      </c>
      <c r="M35" s="75" t="s">
        <v>83</v>
      </c>
      <c r="N35" s="70" t="s">
        <v>87</v>
      </c>
      <c r="O35" s="76">
        <v>300</v>
      </c>
      <c r="P35" s="70">
        <v>1</v>
      </c>
      <c r="Q35" s="1"/>
      <c r="R35" s="103">
        <f t="shared" si="1"/>
        <v>0</v>
      </c>
      <c r="S35" s="104">
        <f t="shared" si="2"/>
        <v>0</v>
      </c>
      <c r="T35" s="104">
        <f t="shared" si="3"/>
        <v>0</v>
      </c>
      <c r="U35" s="103">
        <f t="shared" si="4"/>
        <v>0</v>
      </c>
      <c r="V35" s="104">
        <f t="shared" si="5"/>
        <v>0</v>
      </c>
      <c r="W35" s="104">
        <f t="shared" si="6"/>
        <v>0</v>
      </c>
      <c r="X35" s="103">
        <f t="shared" si="7"/>
        <v>0</v>
      </c>
      <c r="Y35" s="104">
        <f t="shared" si="8"/>
        <v>0</v>
      </c>
      <c r="Z35" s="104">
        <f t="shared" si="9"/>
        <v>0</v>
      </c>
      <c r="AA35" s="103">
        <f t="shared" si="10"/>
        <v>0</v>
      </c>
      <c r="AB35" s="104">
        <f t="shared" si="11"/>
        <v>0</v>
      </c>
      <c r="AC35" s="105">
        <f t="shared" si="12"/>
        <v>0</v>
      </c>
      <c r="AD35" s="106"/>
      <c r="AE35" s="107">
        <f t="shared" si="13"/>
        <v>0</v>
      </c>
      <c r="AF35" s="107">
        <f t="shared" si="14"/>
        <v>0</v>
      </c>
      <c r="AG35" s="107">
        <f t="shared" si="15"/>
        <v>0</v>
      </c>
      <c r="AH35" s="69"/>
    </row>
    <row r="36" spans="1:34" ht="34.5" customHeight="1" x14ac:dyDescent="0.35">
      <c r="A36" s="69"/>
      <c r="B36" s="158" t="s">
        <v>44</v>
      </c>
      <c r="C36" s="159"/>
      <c r="D36" s="81" t="s">
        <v>102</v>
      </c>
      <c r="E36" s="72">
        <v>1</v>
      </c>
      <c r="F36" s="72" t="s">
        <v>82</v>
      </c>
      <c r="G36" s="163"/>
      <c r="H36" s="156"/>
      <c r="I36" s="77"/>
      <c r="J36" s="77"/>
      <c r="K36" s="81">
        <v>1</v>
      </c>
      <c r="L36" s="74">
        <v>8</v>
      </c>
      <c r="M36" s="75" t="s">
        <v>83</v>
      </c>
      <c r="N36" s="70" t="s">
        <v>87</v>
      </c>
      <c r="O36" s="76">
        <v>400</v>
      </c>
      <c r="P36" s="70">
        <v>1</v>
      </c>
      <c r="Q36" s="1"/>
      <c r="R36" s="103">
        <f t="shared" si="1"/>
        <v>0</v>
      </c>
      <c r="S36" s="104">
        <f t="shared" si="2"/>
        <v>0</v>
      </c>
      <c r="T36" s="104">
        <f t="shared" si="3"/>
        <v>0</v>
      </c>
      <c r="U36" s="103">
        <f t="shared" si="4"/>
        <v>0</v>
      </c>
      <c r="V36" s="104">
        <f t="shared" si="5"/>
        <v>0</v>
      </c>
      <c r="W36" s="104">
        <f t="shared" si="6"/>
        <v>0</v>
      </c>
      <c r="X36" s="103">
        <f t="shared" si="7"/>
        <v>0</v>
      </c>
      <c r="Y36" s="104">
        <f t="shared" si="8"/>
        <v>0</v>
      </c>
      <c r="Z36" s="104">
        <f t="shared" si="9"/>
        <v>0</v>
      </c>
      <c r="AA36" s="103">
        <f t="shared" si="10"/>
        <v>0</v>
      </c>
      <c r="AB36" s="104">
        <f t="shared" si="11"/>
        <v>0</v>
      </c>
      <c r="AC36" s="105">
        <f t="shared" si="12"/>
        <v>0</v>
      </c>
      <c r="AD36" s="106"/>
      <c r="AE36" s="107">
        <f t="shared" si="13"/>
        <v>0</v>
      </c>
      <c r="AF36" s="107">
        <f t="shared" si="14"/>
        <v>0</v>
      </c>
      <c r="AG36" s="107">
        <f t="shared" si="15"/>
        <v>0</v>
      </c>
      <c r="AH36" s="69"/>
    </row>
    <row r="37" spans="1:34" ht="34.5" customHeight="1" x14ac:dyDescent="0.35">
      <c r="A37" s="69"/>
      <c r="B37" s="158" t="s">
        <v>46</v>
      </c>
      <c r="C37" s="159"/>
      <c r="D37" s="81" t="s">
        <v>102</v>
      </c>
      <c r="E37" s="72">
        <v>1</v>
      </c>
      <c r="F37" s="72" t="s">
        <v>82</v>
      </c>
      <c r="G37" s="163"/>
      <c r="H37" s="156"/>
      <c r="I37" s="77"/>
      <c r="J37" s="77"/>
      <c r="K37" s="81">
        <v>1</v>
      </c>
      <c r="L37" s="74">
        <v>8</v>
      </c>
      <c r="M37" s="75" t="s">
        <v>83</v>
      </c>
      <c r="N37" s="70" t="s">
        <v>87</v>
      </c>
      <c r="O37" s="76">
        <v>800</v>
      </c>
      <c r="P37" s="70">
        <v>1</v>
      </c>
      <c r="Q37" s="1"/>
      <c r="R37" s="103">
        <f t="shared" si="1"/>
        <v>0</v>
      </c>
      <c r="S37" s="104">
        <f t="shared" si="2"/>
        <v>0</v>
      </c>
      <c r="T37" s="104">
        <f t="shared" si="3"/>
        <v>0</v>
      </c>
      <c r="U37" s="103">
        <f t="shared" si="4"/>
        <v>0</v>
      </c>
      <c r="V37" s="104">
        <f t="shared" si="5"/>
        <v>0</v>
      </c>
      <c r="W37" s="104">
        <f t="shared" si="6"/>
        <v>0</v>
      </c>
      <c r="X37" s="103">
        <f t="shared" si="7"/>
        <v>0</v>
      </c>
      <c r="Y37" s="104">
        <f t="shared" si="8"/>
        <v>0</v>
      </c>
      <c r="Z37" s="104">
        <f t="shared" si="9"/>
        <v>0</v>
      </c>
      <c r="AA37" s="103">
        <f t="shared" si="10"/>
        <v>0</v>
      </c>
      <c r="AB37" s="104">
        <f t="shared" si="11"/>
        <v>0</v>
      </c>
      <c r="AC37" s="105">
        <f t="shared" si="12"/>
        <v>0</v>
      </c>
      <c r="AD37" s="106"/>
      <c r="AE37" s="107">
        <f t="shared" si="13"/>
        <v>0</v>
      </c>
      <c r="AF37" s="107">
        <f t="shared" si="14"/>
        <v>0</v>
      </c>
      <c r="AG37" s="107">
        <f t="shared" si="15"/>
        <v>0</v>
      </c>
      <c r="AH37" s="69"/>
    </row>
    <row r="38" spans="1:34" ht="34.5" customHeight="1" x14ac:dyDescent="0.35">
      <c r="A38" s="69"/>
      <c r="B38" s="158" t="s">
        <v>48</v>
      </c>
      <c r="C38" s="159"/>
      <c r="D38" s="81" t="s">
        <v>103</v>
      </c>
      <c r="E38" s="72">
        <v>1</v>
      </c>
      <c r="F38" s="72" t="s">
        <v>82</v>
      </c>
      <c r="G38" s="163"/>
      <c r="H38" s="156"/>
      <c r="I38" s="77"/>
      <c r="J38" s="77"/>
      <c r="K38" s="81">
        <v>1</v>
      </c>
      <c r="L38" s="74">
        <v>3</v>
      </c>
      <c r="M38" s="75" t="s">
        <v>83</v>
      </c>
      <c r="N38" s="70" t="s">
        <v>87</v>
      </c>
      <c r="O38" s="76">
        <v>300</v>
      </c>
      <c r="P38" s="70">
        <v>1</v>
      </c>
      <c r="Q38" s="1"/>
      <c r="R38" s="103">
        <f t="shared" si="1"/>
        <v>0</v>
      </c>
      <c r="S38" s="104">
        <f t="shared" si="2"/>
        <v>0</v>
      </c>
      <c r="T38" s="104">
        <f t="shared" si="3"/>
        <v>0</v>
      </c>
      <c r="U38" s="103">
        <f t="shared" si="4"/>
        <v>0</v>
      </c>
      <c r="V38" s="104">
        <f t="shared" si="5"/>
        <v>0</v>
      </c>
      <c r="W38" s="104">
        <f t="shared" si="6"/>
        <v>0</v>
      </c>
      <c r="X38" s="103">
        <f t="shared" si="7"/>
        <v>0</v>
      </c>
      <c r="Y38" s="104">
        <f t="shared" si="8"/>
        <v>0</v>
      </c>
      <c r="Z38" s="104">
        <f t="shared" si="9"/>
        <v>0</v>
      </c>
      <c r="AA38" s="103">
        <f t="shared" si="10"/>
        <v>0</v>
      </c>
      <c r="AB38" s="104">
        <f t="shared" si="11"/>
        <v>0</v>
      </c>
      <c r="AC38" s="105">
        <f t="shared" si="12"/>
        <v>0</v>
      </c>
      <c r="AD38" s="106"/>
      <c r="AE38" s="107">
        <f t="shared" si="13"/>
        <v>0</v>
      </c>
      <c r="AF38" s="107">
        <f t="shared" si="14"/>
        <v>0</v>
      </c>
      <c r="AG38" s="107">
        <f t="shared" si="15"/>
        <v>0</v>
      </c>
      <c r="AH38" s="69"/>
    </row>
    <row r="39" spans="1:34" ht="34.5" customHeight="1" x14ac:dyDescent="0.35">
      <c r="A39" s="69"/>
      <c r="B39" s="158" t="s">
        <v>49</v>
      </c>
      <c r="C39" s="159"/>
      <c r="D39" s="81" t="s">
        <v>104</v>
      </c>
      <c r="E39" s="72">
        <v>1</v>
      </c>
      <c r="F39" s="72" t="s">
        <v>82</v>
      </c>
      <c r="G39" s="163"/>
      <c r="H39" s="156"/>
      <c r="I39" s="77"/>
      <c r="J39" s="77"/>
      <c r="K39" s="81">
        <v>1</v>
      </c>
      <c r="L39" s="74">
        <v>3</v>
      </c>
      <c r="M39" s="75" t="s">
        <v>83</v>
      </c>
      <c r="N39" s="70" t="s">
        <v>87</v>
      </c>
      <c r="O39" s="76">
        <v>300</v>
      </c>
      <c r="P39" s="70">
        <v>1</v>
      </c>
      <c r="Q39" s="1"/>
      <c r="R39" s="103">
        <f t="shared" si="1"/>
        <v>0</v>
      </c>
      <c r="S39" s="104">
        <f t="shared" si="2"/>
        <v>0</v>
      </c>
      <c r="T39" s="104">
        <f t="shared" si="3"/>
        <v>0</v>
      </c>
      <c r="U39" s="103">
        <f t="shared" si="4"/>
        <v>0</v>
      </c>
      <c r="V39" s="104">
        <f t="shared" si="5"/>
        <v>0</v>
      </c>
      <c r="W39" s="104">
        <f t="shared" si="6"/>
        <v>0</v>
      </c>
      <c r="X39" s="103">
        <f t="shared" si="7"/>
        <v>0</v>
      </c>
      <c r="Y39" s="104">
        <f t="shared" si="8"/>
        <v>0</v>
      </c>
      <c r="Z39" s="104">
        <f t="shared" si="9"/>
        <v>0</v>
      </c>
      <c r="AA39" s="103">
        <f t="shared" si="10"/>
        <v>0</v>
      </c>
      <c r="AB39" s="104">
        <f t="shared" si="11"/>
        <v>0</v>
      </c>
      <c r="AC39" s="105">
        <f t="shared" si="12"/>
        <v>0</v>
      </c>
      <c r="AD39" s="106"/>
      <c r="AE39" s="107">
        <f t="shared" si="13"/>
        <v>0</v>
      </c>
      <c r="AF39" s="107">
        <f t="shared" si="14"/>
        <v>0</v>
      </c>
      <c r="AG39" s="107">
        <f t="shared" si="15"/>
        <v>0</v>
      </c>
      <c r="AH39" s="69"/>
    </row>
    <row r="40" spans="1:34" ht="34.5" customHeight="1" x14ac:dyDescent="0.35">
      <c r="A40" s="69"/>
      <c r="B40" s="158" t="s">
        <v>51</v>
      </c>
      <c r="C40" s="159"/>
      <c r="D40" s="81" t="s">
        <v>105</v>
      </c>
      <c r="E40" s="72">
        <v>1</v>
      </c>
      <c r="F40" s="72" t="s">
        <v>82</v>
      </c>
      <c r="G40" s="163"/>
      <c r="H40" s="156"/>
      <c r="I40" s="77"/>
      <c r="J40" s="77"/>
      <c r="K40" s="81">
        <v>1</v>
      </c>
      <c r="L40" s="74">
        <v>3</v>
      </c>
      <c r="M40" s="75" t="s">
        <v>83</v>
      </c>
      <c r="N40" s="70" t="s">
        <v>87</v>
      </c>
      <c r="O40" s="76">
        <v>300</v>
      </c>
      <c r="P40" s="70">
        <v>1</v>
      </c>
      <c r="Q40" s="1"/>
      <c r="R40" s="103">
        <f t="shared" si="1"/>
        <v>0</v>
      </c>
      <c r="S40" s="104">
        <f t="shared" si="2"/>
        <v>0</v>
      </c>
      <c r="T40" s="104">
        <f t="shared" si="3"/>
        <v>0</v>
      </c>
      <c r="U40" s="103">
        <f t="shared" si="4"/>
        <v>0</v>
      </c>
      <c r="V40" s="104">
        <f t="shared" si="5"/>
        <v>0</v>
      </c>
      <c r="W40" s="104">
        <f t="shared" si="6"/>
        <v>0</v>
      </c>
      <c r="X40" s="103">
        <f t="shared" si="7"/>
        <v>0</v>
      </c>
      <c r="Y40" s="104">
        <f t="shared" si="8"/>
        <v>0</v>
      </c>
      <c r="Z40" s="104">
        <f t="shared" si="9"/>
        <v>0</v>
      </c>
      <c r="AA40" s="103">
        <f t="shared" si="10"/>
        <v>0</v>
      </c>
      <c r="AB40" s="104">
        <f t="shared" si="11"/>
        <v>0</v>
      </c>
      <c r="AC40" s="105">
        <f t="shared" si="12"/>
        <v>0</v>
      </c>
      <c r="AD40" s="106"/>
      <c r="AE40" s="107">
        <f t="shared" si="13"/>
        <v>0</v>
      </c>
      <c r="AF40" s="107">
        <f t="shared" si="14"/>
        <v>0</v>
      </c>
      <c r="AG40" s="107">
        <f t="shared" si="15"/>
        <v>0</v>
      </c>
      <c r="AH40" s="69"/>
    </row>
    <row r="41" spans="1:34" ht="34.5" customHeight="1" x14ac:dyDescent="0.35">
      <c r="A41" s="69"/>
      <c r="B41" s="158" t="s">
        <v>53</v>
      </c>
      <c r="C41" s="159"/>
      <c r="D41" s="81" t="s">
        <v>106</v>
      </c>
      <c r="E41" s="72">
        <v>1</v>
      </c>
      <c r="F41" s="72" t="s">
        <v>82</v>
      </c>
      <c r="G41" s="163"/>
      <c r="H41" s="156"/>
      <c r="I41" s="77"/>
      <c r="J41" s="77"/>
      <c r="K41" s="81">
        <v>1</v>
      </c>
      <c r="L41" s="74">
        <v>4</v>
      </c>
      <c r="M41" s="75" t="s">
        <v>83</v>
      </c>
      <c r="N41" s="70" t="s">
        <v>87</v>
      </c>
      <c r="O41" s="76">
        <v>300</v>
      </c>
      <c r="P41" s="70">
        <v>1</v>
      </c>
      <c r="Q41" s="1"/>
      <c r="R41" s="103">
        <f t="shared" si="1"/>
        <v>0</v>
      </c>
      <c r="S41" s="104">
        <f t="shared" si="2"/>
        <v>0</v>
      </c>
      <c r="T41" s="104">
        <f t="shared" si="3"/>
        <v>0</v>
      </c>
      <c r="U41" s="103">
        <f t="shared" si="4"/>
        <v>0</v>
      </c>
      <c r="V41" s="104">
        <f t="shared" si="5"/>
        <v>0</v>
      </c>
      <c r="W41" s="104">
        <f t="shared" si="6"/>
        <v>0</v>
      </c>
      <c r="X41" s="103">
        <f t="shared" si="7"/>
        <v>0</v>
      </c>
      <c r="Y41" s="104">
        <f t="shared" si="8"/>
        <v>0</v>
      </c>
      <c r="Z41" s="104">
        <f t="shared" si="9"/>
        <v>0</v>
      </c>
      <c r="AA41" s="103">
        <f t="shared" si="10"/>
        <v>0</v>
      </c>
      <c r="AB41" s="104">
        <f t="shared" si="11"/>
        <v>0</v>
      </c>
      <c r="AC41" s="105">
        <f t="shared" si="12"/>
        <v>0</v>
      </c>
      <c r="AD41" s="106"/>
      <c r="AE41" s="107">
        <f t="shared" si="13"/>
        <v>0</v>
      </c>
      <c r="AF41" s="107">
        <f t="shared" si="14"/>
        <v>0</v>
      </c>
      <c r="AG41" s="107">
        <f t="shared" si="15"/>
        <v>0</v>
      </c>
      <c r="AH41" s="69"/>
    </row>
    <row r="42" spans="1:34" ht="34.5" customHeight="1" x14ac:dyDescent="0.35">
      <c r="A42" s="69"/>
      <c r="B42" s="158" t="s">
        <v>55</v>
      </c>
      <c r="C42" s="159"/>
      <c r="D42" s="81" t="s">
        <v>107</v>
      </c>
      <c r="E42" s="72">
        <v>1</v>
      </c>
      <c r="F42" s="72" t="s">
        <v>82</v>
      </c>
      <c r="G42" s="163"/>
      <c r="H42" s="156"/>
      <c r="I42" s="77"/>
      <c r="J42" s="77"/>
      <c r="K42" s="81">
        <v>1</v>
      </c>
      <c r="L42" s="74">
        <v>3</v>
      </c>
      <c r="M42" s="75" t="s">
        <v>83</v>
      </c>
      <c r="N42" s="70" t="s">
        <v>87</v>
      </c>
      <c r="O42" s="76">
        <v>300</v>
      </c>
      <c r="P42" s="70">
        <v>1</v>
      </c>
      <c r="Q42" s="1"/>
      <c r="R42" s="103">
        <f t="shared" si="1"/>
        <v>0</v>
      </c>
      <c r="S42" s="104">
        <f t="shared" si="2"/>
        <v>0</v>
      </c>
      <c r="T42" s="104">
        <f t="shared" si="3"/>
        <v>0</v>
      </c>
      <c r="U42" s="103">
        <f t="shared" si="4"/>
        <v>0</v>
      </c>
      <c r="V42" s="104">
        <f t="shared" si="5"/>
        <v>0</v>
      </c>
      <c r="W42" s="104">
        <f t="shared" si="6"/>
        <v>0</v>
      </c>
      <c r="X42" s="103">
        <f t="shared" si="7"/>
        <v>0</v>
      </c>
      <c r="Y42" s="104">
        <f t="shared" si="8"/>
        <v>0</v>
      </c>
      <c r="Z42" s="104">
        <f t="shared" si="9"/>
        <v>0</v>
      </c>
      <c r="AA42" s="103">
        <f t="shared" si="10"/>
        <v>0</v>
      </c>
      <c r="AB42" s="104">
        <f t="shared" si="11"/>
        <v>0</v>
      </c>
      <c r="AC42" s="105">
        <f t="shared" si="12"/>
        <v>0</v>
      </c>
      <c r="AD42" s="106"/>
      <c r="AE42" s="107">
        <f t="shared" si="13"/>
        <v>0</v>
      </c>
      <c r="AF42" s="107">
        <f t="shared" si="14"/>
        <v>0</v>
      </c>
      <c r="AG42" s="107">
        <f t="shared" si="15"/>
        <v>0</v>
      </c>
      <c r="AH42" s="69"/>
    </row>
    <row r="43" spans="1:34" ht="34.5" customHeight="1" x14ac:dyDescent="0.35">
      <c r="A43" s="69"/>
      <c r="B43" s="158" t="s">
        <v>57</v>
      </c>
      <c r="C43" s="159"/>
      <c r="D43" s="81" t="s">
        <v>108</v>
      </c>
      <c r="E43" s="72">
        <v>1</v>
      </c>
      <c r="F43" s="72" t="s">
        <v>82</v>
      </c>
      <c r="G43" s="163"/>
      <c r="H43" s="156"/>
      <c r="I43" s="77"/>
      <c r="J43" s="77"/>
      <c r="K43" s="81">
        <v>1</v>
      </c>
      <c r="L43" s="74">
        <v>3</v>
      </c>
      <c r="M43" s="75" t="s">
        <v>83</v>
      </c>
      <c r="N43" s="70" t="s">
        <v>87</v>
      </c>
      <c r="O43" s="76">
        <v>300</v>
      </c>
      <c r="P43" s="70">
        <v>1</v>
      </c>
      <c r="Q43" s="1"/>
      <c r="R43" s="103">
        <f t="shared" si="1"/>
        <v>0</v>
      </c>
      <c r="S43" s="104">
        <f t="shared" si="2"/>
        <v>0</v>
      </c>
      <c r="T43" s="104">
        <f t="shared" si="3"/>
        <v>0</v>
      </c>
      <c r="U43" s="103">
        <f t="shared" si="4"/>
        <v>0</v>
      </c>
      <c r="V43" s="104">
        <f t="shared" si="5"/>
        <v>0</v>
      </c>
      <c r="W43" s="104">
        <f t="shared" si="6"/>
        <v>0</v>
      </c>
      <c r="X43" s="103">
        <f t="shared" si="7"/>
        <v>0</v>
      </c>
      <c r="Y43" s="104">
        <f t="shared" si="8"/>
        <v>0</v>
      </c>
      <c r="Z43" s="104">
        <f t="shared" si="9"/>
        <v>0</v>
      </c>
      <c r="AA43" s="103">
        <f t="shared" si="10"/>
        <v>0</v>
      </c>
      <c r="AB43" s="104">
        <f t="shared" si="11"/>
        <v>0</v>
      </c>
      <c r="AC43" s="105">
        <f t="shared" si="12"/>
        <v>0</v>
      </c>
      <c r="AD43" s="106"/>
      <c r="AE43" s="107">
        <f t="shared" si="13"/>
        <v>0</v>
      </c>
      <c r="AF43" s="107">
        <f t="shared" si="14"/>
        <v>0</v>
      </c>
      <c r="AG43" s="107">
        <f t="shared" si="15"/>
        <v>0</v>
      </c>
      <c r="AH43" s="69"/>
    </row>
    <row r="44" spans="1:34" ht="34.5" customHeight="1" x14ac:dyDescent="0.35">
      <c r="A44" s="69"/>
      <c r="B44" s="158" t="s">
        <v>59</v>
      </c>
      <c r="C44" s="159"/>
      <c r="D44" s="81" t="s">
        <v>109</v>
      </c>
      <c r="E44" s="72">
        <v>1</v>
      </c>
      <c r="F44" s="72" t="s">
        <v>82</v>
      </c>
      <c r="G44" s="163"/>
      <c r="H44" s="156"/>
      <c r="I44" s="77"/>
      <c r="J44" s="77"/>
      <c r="K44" s="81">
        <v>1</v>
      </c>
      <c r="L44" s="74">
        <v>4</v>
      </c>
      <c r="M44" s="75" t="s">
        <v>83</v>
      </c>
      <c r="N44" s="70" t="s">
        <v>87</v>
      </c>
      <c r="O44" s="76">
        <v>300</v>
      </c>
      <c r="P44" s="70">
        <v>1</v>
      </c>
      <c r="Q44" s="1"/>
      <c r="R44" s="103">
        <f t="shared" si="1"/>
        <v>0</v>
      </c>
      <c r="S44" s="104">
        <f t="shared" si="2"/>
        <v>0</v>
      </c>
      <c r="T44" s="104">
        <f t="shared" si="3"/>
        <v>0</v>
      </c>
      <c r="U44" s="103">
        <f t="shared" si="4"/>
        <v>0</v>
      </c>
      <c r="V44" s="104">
        <f t="shared" si="5"/>
        <v>0</v>
      </c>
      <c r="W44" s="104">
        <f t="shared" si="6"/>
        <v>0</v>
      </c>
      <c r="X44" s="103">
        <f t="shared" si="7"/>
        <v>0</v>
      </c>
      <c r="Y44" s="104">
        <f t="shared" si="8"/>
        <v>0</v>
      </c>
      <c r="Z44" s="104">
        <f t="shared" si="9"/>
        <v>0</v>
      </c>
      <c r="AA44" s="103">
        <f t="shared" si="10"/>
        <v>0</v>
      </c>
      <c r="AB44" s="104">
        <f t="shared" si="11"/>
        <v>0</v>
      </c>
      <c r="AC44" s="105">
        <f t="shared" si="12"/>
        <v>0</v>
      </c>
      <c r="AD44" s="106"/>
      <c r="AE44" s="107">
        <f t="shared" si="13"/>
        <v>0</v>
      </c>
      <c r="AF44" s="107">
        <f t="shared" si="14"/>
        <v>0</v>
      </c>
      <c r="AG44" s="107">
        <f t="shared" si="15"/>
        <v>0</v>
      </c>
      <c r="AH44" s="69"/>
    </row>
    <row r="45" spans="1:34" ht="34.5" customHeight="1" x14ac:dyDescent="0.35">
      <c r="A45" s="69"/>
      <c r="B45" s="158" t="s">
        <v>61</v>
      </c>
      <c r="C45" s="159"/>
      <c r="D45" s="81" t="s">
        <v>110</v>
      </c>
      <c r="E45" s="72">
        <v>1</v>
      </c>
      <c r="F45" s="72" t="s">
        <v>82</v>
      </c>
      <c r="G45" s="163"/>
      <c r="H45" s="156"/>
      <c r="I45" s="77"/>
      <c r="J45" s="77"/>
      <c r="K45" s="81">
        <v>1</v>
      </c>
      <c r="L45" s="74">
        <v>3</v>
      </c>
      <c r="M45" s="75" t="s">
        <v>83</v>
      </c>
      <c r="N45" s="70" t="s">
        <v>87</v>
      </c>
      <c r="O45" s="76">
        <v>300</v>
      </c>
      <c r="P45" s="70">
        <v>1</v>
      </c>
      <c r="Q45" s="1"/>
      <c r="R45" s="103">
        <f t="shared" si="1"/>
        <v>0</v>
      </c>
      <c r="S45" s="104">
        <f t="shared" si="2"/>
        <v>0</v>
      </c>
      <c r="T45" s="104">
        <f t="shared" si="3"/>
        <v>0</v>
      </c>
      <c r="U45" s="103">
        <f t="shared" si="4"/>
        <v>0</v>
      </c>
      <c r="V45" s="104">
        <f t="shared" si="5"/>
        <v>0</v>
      </c>
      <c r="W45" s="104">
        <f t="shared" si="6"/>
        <v>0</v>
      </c>
      <c r="X45" s="103">
        <f t="shared" si="7"/>
        <v>0</v>
      </c>
      <c r="Y45" s="104">
        <f t="shared" si="8"/>
        <v>0</v>
      </c>
      <c r="Z45" s="104">
        <f t="shared" si="9"/>
        <v>0</v>
      </c>
      <c r="AA45" s="103">
        <f t="shared" si="10"/>
        <v>0</v>
      </c>
      <c r="AB45" s="104">
        <f t="shared" si="11"/>
        <v>0</v>
      </c>
      <c r="AC45" s="105">
        <f t="shared" si="12"/>
        <v>0</v>
      </c>
      <c r="AD45" s="106"/>
      <c r="AE45" s="107">
        <f t="shared" si="13"/>
        <v>0</v>
      </c>
      <c r="AF45" s="107">
        <f t="shared" si="14"/>
        <v>0</v>
      </c>
      <c r="AG45" s="107">
        <f t="shared" si="15"/>
        <v>0</v>
      </c>
      <c r="AH45" s="69"/>
    </row>
    <row r="46" spans="1:34" ht="34.5" customHeight="1" x14ac:dyDescent="0.35">
      <c r="A46" s="69"/>
      <c r="B46" s="158" t="s">
        <v>63</v>
      </c>
      <c r="C46" s="159"/>
      <c r="D46" s="81" t="s">
        <v>111</v>
      </c>
      <c r="E46" s="72">
        <v>1</v>
      </c>
      <c r="F46" s="72" t="s">
        <v>82</v>
      </c>
      <c r="G46" s="163"/>
      <c r="H46" s="156"/>
      <c r="I46" s="77"/>
      <c r="J46" s="77"/>
      <c r="K46" s="81">
        <v>1</v>
      </c>
      <c r="L46" s="74">
        <v>3</v>
      </c>
      <c r="M46" s="75" t="s">
        <v>83</v>
      </c>
      <c r="N46" s="70" t="s">
        <v>87</v>
      </c>
      <c r="O46" s="76">
        <v>300</v>
      </c>
      <c r="P46" s="70">
        <v>1</v>
      </c>
      <c r="Q46" s="1"/>
      <c r="R46" s="103">
        <f t="shared" si="1"/>
        <v>0</v>
      </c>
      <c r="S46" s="104">
        <f t="shared" si="2"/>
        <v>0</v>
      </c>
      <c r="T46" s="104">
        <f t="shared" si="3"/>
        <v>0</v>
      </c>
      <c r="U46" s="103">
        <f t="shared" si="4"/>
        <v>0</v>
      </c>
      <c r="V46" s="104">
        <f t="shared" si="5"/>
        <v>0</v>
      </c>
      <c r="W46" s="104">
        <f t="shared" si="6"/>
        <v>0</v>
      </c>
      <c r="X46" s="103">
        <f t="shared" si="7"/>
        <v>0</v>
      </c>
      <c r="Y46" s="104">
        <f t="shared" si="8"/>
        <v>0</v>
      </c>
      <c r="Z46" s="104">
        <f t="shared" si="9"/>
        <v>0</v>
      </c>
      <c r="AA46" s="103">
        <f t="shared" si="10"/>
        <v>0</v>
      </c>
      <c r="AB46" s="104">
        <f t="shared" si="11"/>
        <v>0</v>
      </c>
      <c r="AC46" s="105">
        <f t="shared" si="12"/>
        <v>0</v>
      </c>
      <c r="AD46" s="106"/>
      <c r="AE46" s="107">
        <f t="shared" si="13"/>
        <v>0</v>
      </c>
      <c r="AF46" s="107">
        <f t="shared" si="14"/>
        <v>0</v>
      </c>
      <c r="AG46" s="107">
        <f t="shared" si="15"/>
        <v>0</v>
      </c>
      <c r="AH46" s="69"/>
    </row>
    <row r="47" spans="1:34" ht="34.5" customHeight="1" x14ac:dyDescent="0.35">
      <c r="A47" s="69"/>
      <c r="B47" s="158" t="s">
        <v>65</v>
      </c>
      <c r="C47" s="159"/>
      <c r="D47" s="81" t="s">
        <v>112</v>
      </c>
      <c r="E47" s="72">
        <v>1</v>
      </c>
      <c r="F47" s="72" t="s">
        <v>82</v>
      </c>
      <c r="G47" s="163"/>
      <c r="H47" s="156"/>
      <c r="I47" s="77"/>
      <c r="J47" s="77"/>
      <c r="K47" s="81">
        <v>1</v>
      </c>
      <c r="L47" s="74">
        <v>3</v>
      </c>
      <c r="M47" s="75">
        <v>2</v>
      </c>
      <c r="N47" s="70" t="s">
        <v>87</v>
      </c>
      <c r="O47" s="76">
        <v>500</v>
      </c>
      <c r="P47" s="70">
        <v>1</v>
      </c>
      <c r="Q47" s="1"/>
      <c r="R47" s="103">
        <f t="shared" si="1"/>
        <v>0</v>
      </c>
      <c r="S47" s="104">
        <f t="shared" si="2"/>
        <v>0</v>
      </c>
      <c r="T47" s="104">
        <f t="shared" si="3"/>
        <v>0</v>
      </c>
      <c r="U47" s="103">
        <f t="shared" si="4"/>
        <v>0</v>
      </c>
      <c r="V47" s="104">
        <f t="shared" si="5"/>
        <v>0</v>
      </c>
      <c r="W47" s="104">
        <f t="shared" si="6"/>
        <v>0</v>
      </c>
      <c r="X47" s="103">
        <f t="shared" si="7"/>
        <v>0</v>
      </c>
      <c r="Y47" s="104">
        <f t="shared" si="8"/>
        <v>0</v>
      </c>
      <c r="Z47" s="104">
        <f t="shared" si="9"/>
        <v>0</v>
      </c>
      <c r="AA47" s="103">
        <f t="shared" si="10"/>
        <v>0</v>
      </c>
      <c r="AB47" s="104">
        <f t="shared" si="11"/>
        <v>0</v>
      </c>
      <c r="AC47" s="105">
        <f t="shared" si="12"/>
        <v>0</v>
      </c>
      <c r="AD47" s="106"/>
      <c r="AE47" s="107">
        <f t="shared" si="13"/>
        <v>0</v>
      </c>
      <c r="AF47" s="107">
        <f t="shared" si="14"/>
        <v>0</v>
      </c>
      <c r="AG47" s="107">
        <f t="shared" si="15"/>
        <v>0</v>
      </c>
      <c r="AH47" s="69"/>
    </row>
    <row r="48" spans="1:34" ht="34.5" customHeight="1" x14ac:dyDescent="0.35">
      <c r="A48" s="69"/>
      <c r="B48" s="158" t="s">
        <v>67</v>
      </c>
      <c r="C48" s="159"/>
      <c r="D48" s="81" t="s">
        <v>113</v>
      </c>
      <c r="E48" s="72">
        <v>1</v>
      </c>
      <c r="F48" s="72" t="s">
        <v>82</v>
      </c>
      <c r="G48" s="163"/>
      <c r="H48" s="156"/>
      <c r="I48" s="77"/>
      <c r="J48" s="77"/>
      <c r="K48" s="81">
        <v>1</v>
      </c>
      <c r="L48" s="74">
        <v>3</v>
      </c>
      <c r="M48" s="75" t="s">
        <v>83</v>
      </c>
      <c r="N48" s="70" t="s">
        <v>87</v>
      </c>
      <c r="O48" s="76">
        <v>700</v>
      </c>
      <c r="P48" s="70">
        <v>1</v>
      </c>
      <c r="Q48" s="1"/>
      <c r="R48" s="103">
        <f t="shared" si="1"/>
        <v>0</v>
      </c>
      <c r="S48" s="104">
        <f t="shared" si="2"/>
        <v>0</v>
      </c>
      <c r="T48" s="104">
        <f t="shared" si="3"/>
        <v>0</v>
      </c>
      <c r="U48" s="103">
        <f t="shared" si="4"/>
        <v>0</v>
      </c>
      <c r="V48" s="104">
        <f t="shared" si="5"/>
        <v>0</v>
      </c>
      <c r="W48" s="104">
        <f t="shared" si="6"/>
        <v>0</v>
      </c>
      <c r="X48" s="103">
        <f t="shared" si="7"/>
        <v>0</v>
      </c>
      <c r="Y48" s="104">
        <f t="shared" si="8"/>
        <v>0</v>
      </c>
      <c r="Z48" s="104">
        <f t="shared" si="9"/>
        <v>0</v>
      </c>
      <c r="AA48" s="103">
        <f t="shared" si="10"/>
        <v>0</v>
      </c>
      <c r="AB48" s="104">
        <f t="shared" si="11"/>
        <v>0</v>
      </c>
      <c r="AC48" s="105">
        <f t="shared" si="12"/>
        <v>0</v>
      </c>
      <c r="AD48" s="106"/>
      <c r="AE48" s="107">
        <f t="shared" si="13"/>
        <v>0</v>
      </c>
      <c r="AF48" s="107">
        <f t="shared" si="14"/>
        <v>0</v>
      </c>
      <c r="AG48" s="107">
        <f t="shared" si="15"/>
        <v>0</v>
      </c>
      <c r="AH48" s="69"/>
    </row>
    <row r="49" spans="1:34" ht="34.5" customHeight="1" x14ac:dyDescent="0.35">
      <c r="A49" s="69"/>
      <c r="B49" s="158" t="s">
        <v>69</v>
      </c>
      <c r="C49" s="159"/>
      <c r="D49" s="81" t="s">
        <v>114</v>
      </c>
      <c r="E49" s="72">
        <v>1</v>
      </c>
      <c r="F49" s="72" t="s">
        <v>82</v>
      </c>
      <c r="G49" s="163"/>
      <c r="H49" s="156"/>
      <c r="I49" s="77"/>
      <c r="J49" s="77"/>
      <c r="K49" s="81">
        <v>1</v>
      </c>
      <c r="L49" s="74">
        <v>4</v>
      </c>
      <c r="M49" s="75" t="s">
        <v>83</v>
      </c>
      <c r="N49" s="70" t="s">
        <v>87</v>
      </c>
      <c r="O49" s="76">
        <v>400</v>
      </c>
      <c r="P49" s="70">
        <v>1</v>
      </c>
      <c r="Q49" s="1"/>
      <c r="R49" s="103">
        <f t="shared" si="1"/>
        <v>0</v>
      </c>
      <c r="S49" s="104">
        <f t="shared" si="2"/>
        <v>0</v>
      </c>
      <c r="T49" s="104">
        <f t="shared" si="3"/>
        <v>0</v>
      </c>
      <c r="U49" s="103">
        <f t="shared" si="4"/>
        <v>0</v>
      </c>
      <c r="V49" s="104">
        <f t="shared" si="5"/>
        <v>0</v>
      </c>
      <c r="W49" s="104">
        <f t="shared" si="6"/>
        <v>0</v>
      </c>
      <c r="X49" s="103">
        <f t="shared" si="7"/>
        <v>0</v>
      </c>
      <c r="Y49" s="104">
        <f t="shared" si="8"/>
        <v>0</v>
      </c>
      <c r="Z49" s="104">
        <f t="shared" si="9"/>
        <v>0</v>
      </c>
      <c r="AA49" s="103">
        <f t="shared" si="10"/>
        <v>0</v>
      </c>
      <c r="AB49" s="104">
        <f t="shared" si="11"/>
        <v>0</v>
      </c>
      <c r="AC49" s="105">
        <f t="shared" si="12"/>
        <v>0</v>
      </c>
      <c r="AD49" s="106"/>
      <c r="AE49" s="107">
        <f t="shared" si="13"/>
        <v>0</v>
      </c>
      <c r="AF49" s="107">
        <f t="shared" si="14"/>
        <v>0</v>
      </c>
      <c r="AG49" s="107">
        <f t="shared" si="15"/>
        <v>0</v>
      </c>
      <c r="AH49" s="69"/>
    </row>
    <row r="50" spans="1:34" ht="34.5" customHeight="1" x14ac:dyDescent="0.35">
      <c r="A50" s="69"/>
      <c r="B50" s="158" t="s">
        <v>71</v>
      </c>
      <c r="C50" s="159"/>
      <c r="D50" s="81" t="s">
        <v>115</v>
      </c>
      <c r="E50" s="72">
        <v>1</v>
      </c>
      <c r="F50" s="72" t="s">
        <v>82</v>
      </c>
      <c r="G50" s="164"/>
      <c r="H50" s="157"/>
      <c r="I50" s="79"/>
      <c r="J50" s="79"/>
      <c r="K50" s="81">
        <v>1</v>
      </c>
      <c r="L50" s="83">
        <v>3</v>
      </c>
      <c r="M50" s="75" t="s">
        <v>83</v>
      </c>
      <c r="N50" s="70" t="s">
        <v>87</v>
      </c>
      <c r="O50" s="76">
        <v>300</v>
      </c>
      <c r="P50" s="70">
        <v>1</v>
      </c>
      <c r="Q50" s="1"/>
      <c r="R50" s="103">
        <f t="shared" si="1"/>
        <v>0</v>
      </c>
      <c r="S50" s="104">
        <f t="shared" si="2"/>
        <v>0</v>
      </c>
      <c r="T50" s="104">
        <f t="shared" si="3"/>
        <v>0</v>
      </c>
      <c r="U50" s="103">
        <f t="shared" si="4"/>
        <v>0</v>
      </c>
      <c r="V50" s="104">
        <f t="shared" si="5"/>
        <v>0</v>
      </c>
      <c r="W50" s="104">
        <f t="shared" si="6"/>
        <v>0</v>
      </c>
      <c r="X50" s="103">
        <f t="shared" si="7"/>
        <v>0</v>
      </c>
      <c r="Y50" s="104">
        <f t="shared" si="8"/>
        <v>0</v>
      </c>
      <c r="Z50" s="104">
        <f t="shared" si="9"/>
        <v>0</v>
      </c>
      <c r="AA50" s="103">
        <f t="shared" si="10"/>
        <v>0</v>
      </c>
      <c r="AB50" s="104">
        <f t="shared" si="11"/>
        <v>0</v>
      </c>
      <c r="AC50" s="105">
        <f t="shared" si="12"/>
        <v>0</v>
      </c>
      <c r="AD50" s="106"/>
      <c r="AE50" s="107">
        <f t="shared" si="13"/>
        <v>0</v>
      </c>
      <c r="AF50" s="107">
        <f t="shared" si="14"/>
        <v>0</v>
      </c>
      <c r="AG50" s="107">
        <f t="shared" si="15"/>
        <v>0</v>
      </c>
      <c r="AH50" s="69"/>
    </row>
    <row r="51" spans="1:34" s="117" customFormat="1" ht="13" x14ac:dyDescent="0.3">
      <c r="A51" s="84"/>
      <c r="B51" s="152"/>
      <c r="C51" s="153"/>
      <c r="D51" s="85"/>
      <c r="E51" s="85"/>
      <c r="F51" s="85"/>
      <c r="G51" s="85"/>
      <c r="H51" s="86">
        <f>SUM(H5:H50)</f>
        <v>2</v>
      </c>
      <c r="I51" s="86">
        <v>1</v>
      </c>
      <c r="J51" s="86">
        <v>4</v>
      </c>
      <c r="K51" s="87">
        <f>SUM(K5:K50)</f>
        <v>38</v>
      </c>
      <c r="L51" s="87">
        <f>SUM(L5:L50)</f>
        <v>214</v>
      </c>
      <c r="M51" s="87">
        <f>SUM(M5:M50)</f>
        <v>16</v>
      </c>
      <c r="N51" s="87" t="s">
        <v>116</v>
      </c>
      <c r="O51" s="88">
        <f t="shared" ref="O51:AC51" si="16">SUM(O5:O50)</f>
        <v>21900</v>
      </c>
      <c r="P51" s="87">
        <f t="shared" si="16"/>
        <v>36</v>
      </c>
      <c r="Q51" s="7">
        <f>SUM(Q5:Q50)</f>
        <v>0</v>
      </c>
      <c r="R51" s="109">
        <f t="shared" si="16"/>
        <v>0</v>
      </c>
      <c r="S51" s="109">
        <f t="shared" si="16"/>
        <v>0</v>
      </c>
      <c r="T51" s="110">
        <f t="shared" si="16"/>
        <v>0</v>
      </c>
      <c r="U51" s="111">
        <f t="shared" si="16"/>
        <v>0</v>
      </c>
      <c r="V51" s="111">
        <f t="shared" si="16"/>
        <v>0</v>
      </c>
      <c r="W51" s="112">
        <f t="shared" si="16"/>
        <v>0</v>
      </c>
      <c r="X51" s="109">
        <f t="shared" si="16"/>
        <v>0</v>
      </c>
      <c r="Y51" s="109">
        <f t="shared" si="16"/>
        <v>0</v>
      </c>
      <c r="Z51" s="110">
        <f t="shared" si="16"/>
        <v>0</v>
      </c>
      <c r="AA51" s="111">
        <f t="shared" si="16"/>
        <v>0</v>
      </c>
      <c r="AB51" s="111">
        <f t="shared" si="16"/>
        <v>0</v>
      </c>
      <c r="AC51" s="113">
        <f t="shared" si="16"/>
        <v>0</v>
      </c>
      <c r="AD51" s="114"/>
      <c r="AE51" s="115">
        <f t="shared" ref="AE51:AF51" si="17">+AA51+X51+U51+R51</f>
        <v>0</v>
      </c>
      <c r="AF51" s="115">
        <f t="shared" si="17"/>
        <v>0</v>
      </c>
      <c r="AG51" s="116">
        <f t="shared" ref="AG51" si="18">+AE51+AF51</f>
        <v>0</v>
      </c>
      <c r="AH51" s="84"/>
    </row>
    <row r="52" spans="1:34" x14ac:dyDescent="0.35"/>
    <row r="53" spans="1:34" ht="15" thickBot="1" x14ac:dyDescent="0.4">
      <c r="Q53"/>
      <c r="AG53" s="62"/>
    </row>
    <row r="54" spans="1:34" ht="14.5" customHeight="1" x14ac:dyDescent="0.35">
      <c r="B54" s="143" t="s">
        <v>117</v>
      </c>
      <c r="C54" s="144"/>
      <c r="D54" s="144"/>
      <c r="E54" s="144"/>
      <c r="F54" s="144"/>
      <c r="G54" s="144"/>
      <c r="H54" s="144"/>
      <c r="I54" s="144"/>
      <c r="J54" s="144"/>
      <c r="K54" s="144"/>
      <c r="L54" s="144"/>
      <c r="M54" s="144"/>
      <c r="N54" s="144"/>
      <c r="O54" s="144"/>
      <c r="P54" s="145"/>
      <c r="Q54" s="9"/>
      <c r="R54" s="136" t="s">
        <v>124</v>
      </c>
      <c r="S54" s="137"/>
      <c r="T54" s="138"/>
      <c r="U54" s="130" t="s">
        <v>125</v>
      </c>
      <c r="V54" s="131"/>
      <c r="W54" s="132"/>
      <c r="X54" s="136" t="s">
        <v>126</v>
      </c>
      <c r="Y54" s="137"/>
      <c r="Z54" s="138"/>
      <c r="AA54" s="130" t="s">
        <v>127</v>
      </c>
      <c r="AB54" s="131"/>
      <c r="AC54" s="132"/>
      <c r="AE54" s="136" t="s">
        <v>134</v>
      </c>
      <c r="AF54" s="137"/>
      <c r="AG54" s="138"/>
    </row>
    <row r="55" spans="1:34" x14ac:dyDescent="0.35">
      <c r="B55" s="146"/>
      <c r="C55" s="147"/>
      <c r="D55" s="147"/>
      <c r="E55" s="147"/>
      <c r="F55" s="147"/>
      <c r="G55" s="147"/>
      <c r="H55" s="147"/>
      <c r="I55" s="147"/>
      <c r="J55" s="147"/>
      <c r="K55" s="147"/>
      <c r="L55" s="147"/>
      <c r="M55" s="147"/>
      <c r="N55" s="147"/>
      <c r="O55" s="147"/>
      <c r="P55" s="148"/>
      <c r="Q55" s="9"/>
      <c r="R55" s="139"/>
      <c r="S55" s="140"/>
      <c r="T55" s="141"/>
      <c r="U55" s="133"/>
      <c r="V55" s="134"/>
      <c r="W55" s="135"/>
      <c r="X55" s="139"/>
      <c r="Y55" s="140"/>
      <c r="Z55" s="141"/>
      <c r="AA55" s="133"/>
      <c r="AB55" s="134"/>
      <c r="AC55" s="135"/>
      <c r="AE55" s="139"/>
      <c r="AF55" s="140"/>
      <c r="AG55" s="141"/>
    </row>
    <row r="56" spans="1:34" x14ac:dyDescent="0.35">
      <c r="B56" s="146"/>
      <c r="C56" s="147"/>
      <c r="D56" s="147"/>
      <c r="E56" s="147"/>
      <c r="F56" s="147"/>
      <c r="G56" s="147"/>
      <c r="H56" s="147"/>
      <c r="I56" s="147"/>
      <c r="J56" s="147"/>
      <c r="K56" s="147"/>
      <c r="L56" s="147"/>
      <c r="M56" s="147"/>
      <c r="N56" s="147"/>
      <c r="O56" s="147"/>
      <c r="P56" s="148"/>
      <c r="Q56" s="142"/>
      <c r="R56" s="118" t="s">
        <v>14</v>
      </c>
      <c r="S56" s="119" t="s">
        <v>15</v>
      </c>
      <c r="T56" s="120" t="s">
        <v>12</v>
      </c>
      <c r="U56" s="118" t="s">
        <v>14</v>
      </c>
      <c r="V56" s="119" t="s">
        <v>15</v>
      </c>
      <c r="W56" s="120" t="s">
        <v>12</v>
      </c>
      <c r="X56" s="118" t="s">
        <v>14</v>
      </c>
      <c r="Y56" s="119" t="s">
        <v>15</v>
      </c>
      <c r="Z56" s="120" t="s">
        <v>12</v>
      </c>
      <c r="AA56" s="118" t="s">
        <v>14</v>
      </c>
      <c r="AB56" s="119" t="s">
        <v>15</v>
      </c>
      <c r="AC56" s="120" t="s">
        <v>12</v>
      </c>
      <c r="AE56" s="118" t="s">
        <v>14</v>
      </c>
      <c r="AF56" s="119" t="s">
        <v>15</v>
      </c>
      <c r="AG56" s="120" t="s">
        <v>12</v>
      </c>
    </row>
    <row r="57" spans="1:34" ht="16.5" thickBot="1" x14ac:dyDescent="0.45">
      <c r="B57" s="146"/>
      <c r="C57" s="147"/>
      <c r="D57" s="147"/>
      <c r="E57" s="147"/>
      <c r="F57" s="147"/>
      <c r="G57" s="147"/>
      <c r="H57" s="147"/>
      <c r="I57" s="147"/>
      <c r="J57" s="147"/>
      <c r="K57" s="147"/>
      <c r="L57" s="147"/>
      <c r="M57" s="147"/>
      <c r="N57" s="147"/>
      <c r="O57" s="147"/>
      <c r="P57" s="148"/>
      <c r="Q57" s="142"/>
      <c r="R57" s="121">
        <f t="shared" ref="R57:AC57" si="19">+R51</f>
        <v>0</v>
      </c>
      <c r="S57" s="122">
        <f t="shared" si="19"/>
        <v>0</v>
      </c>
      <c r="T57" s="123">
        <f t="shared" si="19"/>
        <v>0</v>
      </c>
      <c r="U57" s="121">
        <f t="shared" si="19"/>
        <v>0</v>
      </c>
      <c r="V57" s="122">
        <f t="shared" si="19"/>
        <v>0</v>
      </c>
      <c r="W57" s="123">
        <f t="shared" si="19"/>
        <v>0</v>
      </c>
      <c r="X57" s="121">
        <f t="shared" si="19"/>
        <v>0</v>
      </c>
      <c r="Y57" s="122">
        <f t="shared" si="19"/>
        <v>0</v>
      </c>
      <c r="Z57" s="123">
        <f t="shared" si="19"/>
        <v>0</v>
      </c>
      <c r="AA57" s="121">
        <f t="shared" si="19"/>
        <v>0</v>
      </c>
      <c r="AB57" s="122">
        <f t="shared" si="19"/>
        <v>0</v>
      </c>
      <c r="AC57" s="123">
        <f t="shared" si="19"/>
        <v>0</v>
      </c>
      <c r="AE57" s="121">
        <f>+AE51</f>
        <v>0</v>
      </c>
      <c r="AF57" s="122">
        <f>+AF51</f>
        <v>0</v>
      </c>
      <c r="AG57" s="123">
        <f>+AG51</f>
        <v>0</v>
      </c>
    </row>
    <row r="58" spans="1:34" x14ac:dyDescent="0.35">
      <c r="B58" s="146"/>
      <c r="C58" s="147"/>
      <c r="D58" s="147"/>
      <c r="E58" s="147"/>
      <c r="F58" s="147"/>
      <c r="G58" s="147"/>
      <c r="H58" s="147"/>
      <c r="I58" s="147"/>
      <c r="J58" s="147"/>
      <c r="K58" s="147"/>
      <c r="L58" s="147"/>
      <c r="M58" s="147"/>
      <c r="N58" s="147"/>
      <c r="O58" s="147"/>
      <c r="P58" s="148"/>
      <c r="Q58" s="9"/>
      <c r="R58" s="124"/>
    </row>
    <row r="59" spans="1:34" x14ac:dyDescent="0.35">
      <c r="B59" s="146"/>
      <c r="C59" s="147"/>
      <c r="D59" s="147"/>
      <c r="E59" s="147"/>
      <c r="F59" s="147"/>
      <c r="G59" s="147"/>
      <c r="H59" s="147"/>
      <c r="I59" s="147"/>
      <c r="J59" s="147"/>
      <c r="K59" s="147"/>
      <c r="L59" s="147"/>
      <c r="M59" s="147"/>
      <c r="N59" s="147"/>
      <c r="O59" s="147"/>
      <c r="P59" s="148"/>
      <c r="Q59" s="9"/>
    </row>
    <row r="60" spans="1:34" x14ac:dyDescent="0.35">
      <c r="B60" s="146"/>
      <c r="C60" s="147"/>
      <c r="D60" s="147"/>
      <c r="E60" s="147"/>
      <c r="F60" s="147"/>
      <c r="G60" s="147"/>
      <c r="H60" s="147"/>
      <c r="I60" s="147"/>
      <c r="J60" s="147"/>
      <c r="K60" s="147"/>
      <c r="L60" s="147"/>
      <c r="M60" s="147"/>
      <c r="N60" s="147"/>
      <c r="O60" s="147"/>
      <c r="P60" s="148"/>
      <c r="Q60"/>
    </row>
    <row r="61" spans="1:34" x14ac:dyDescent="0.35">
      <c r="B61" s="149"/>
      <c r="C61" s="150"/>
      <c r="D61" s="150"/>
      <c r="E61" s="150"/>
      <c r="F61" s="150"/>
      <c r="G61" s="150"/>
      <c r="H61" s="150"/>
      <c r="I61" s="150"/>
      <c r="J61" s="150"/>
      <c r="K61" s="150"/>
      <c r="L61" s="150"/>
      <c r="M61" s="150"/>
      <c r="N61" s="150"/>
      <c r="O61" s="150"/>
      <c r="P61" s="151"/>
      <c r="Q61"/>
    </row>
    <row r="62" spans="1:34" x14ac:dyDescent="0.35">
      <c r="Q62"/>
    </row>
    <row r="63" spans="1:34" x14ac:dyDescent="0.35">
      <c r="Q63"/>
    </row>
  </sheetData>
  <sheetProtection algorithmName="SHA-512" hashValue="ArJy9L4K71uN0GwvzdK3VIQ7hROq9uO5te0OmENLfQ0LN/0+C5DehP8WEep6G3GmAPeVVJH5B61mKyvgOjKJIg==" saltValue="xDH6gzA/GRo+yYizciqwnw==" spinCount="100000" sheet="1" objects="1" scenarios="1"/>
  <mergeCells count="68">
    <mergeCell ref="X2:Z2"/>
    <mergeCell ref="AA2:AC2"/>
    <mergeCell ref="AE2:AG2"/>
    <mergeCell ref="B3:P3"/>
    <mergeCell ref="Q3:Q4"/>
    <mergeCell ref="R3:T3"/>
    <mergeCell ref="U3:W3"/>
    <mergeCell ref="X3:Z3"/>
    <mergeCell ref="AA3:AC3"/>
    <mergeCell ref="AE3:AG3"/>
    <mergeCell ref="B2:Q2"/>
    <mergeCell ref="R2:T2"/>
    <mergeCell ref="U2:W2"/>
    <mergeCell ref="B4:D4"/>
    <mergeCell ref="P5:P23"/>
    <mergeCell ref="B16:C16"/>
    <mergeCell ref="B17:C17"/>
    <mergeCell ref="B18:C18"/>
    <mergeCell ref="B19:C19"/>
    <mergeCell ref="B20:C20"/>
    <mergeCell ref="B21:C21"/>
    <mergeCell ref="B22:C22"/>
    <mergeCell ref="B23:C23"/>
    <mergeCell ref="N5:N15"/>
    <mergeCell ref="I5:I14"/>
    <mergeCell ref="B37:C37"/>
    <mergeCell ref="B5:B15"/>
    <mergeCell ref="D5:D14"/>
    <mergeCell ref="G5:G23"/>
    <mergeCell ref="K5:K15"/>
    <mergeCell ref="B44:C44"/>
    <mergeCell ref="B38:C38"/>
    <mergeCell ref="B24:C24"/>
    <mergeCell ref="G24:G50"/>
    <mergeCell ref="B25:C25"/>
    <mergeCell ref="B26:C26"/>
    <mergeCell ref="B27:C27"/>
    <mergeCell ref="B28:C28"/>
    <mergeCell ref="B29:C29"/>
    <mergeCell ref="B30:C30"/>
    <mergeCell ref="B31:C31"/>
    <mergeCell ref="B32:C32"/>
    <mergeCell ref="B33:C33"/>
    <mergeCell ref="B34:C34"/>
    <mergeCell ref="B35:C35"/>
    <mergeCell ref="B36:C36"/>
    <mergeCell ref="B54:P61"/>
    <mergeCell ref="B51:C51"/>
    <mergeCell ref="H5:H15"/>
    <mergeCell ref="H16:H23"/>
    <mergeCell ref="H24:H50"/>
    <mergeCell ref="B45:C45"/>
    <mergeCell ref="B46:C46"/>
    <mergeCell ref="B47:C47"/>
    <mergeCell ref="B48:C48"/>
    <mergeCell ref="B49:C49"/>
    <mergeCell ref="B50:C50"/>
    <mergeCell ref="B39:C39"/>
    <mergeCell ref="B40:C40"/>
    <mergeCell ref="B41:C41"/>
    <mergeCell ref="B42:C42"/>
    <mergeCell ref="B43:C43"/>
    <mergeCell ref="AA54:AC55"/>
    <mergeCell ref="AE54:AG55"/>
    <mergeCell ref="R54:T55"/>
    <mergeCell ref="Q56:Q57"/>
    <mergeCell ref="U54:W55"/>
    <mergeCell ref="X54:Z5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DF49-780D-423F-8471-BEA2AFE6076C}">
  <dimension ref="A1:I17"/>
  <sheetViews>
    <sheetView showGridLines="0" topLeftCell="B7" zoomScale="90" zoomScaleNormal="90" workbookViewId="0">
      <selection activeCell="B10" sqref="B10:H10"/>
    </sheetView>
  </sheetViews>
  <sheetFormatPr baseColWidth="10" defaultColWidth="0" defaultRowHeight="14.5" zeroHeight="1" x14ac:dyDescent="0.35"/>
  <cols>
    <col min="1" max="1" width="3.54296875" customWidth="1"/>
    <col min="2" max="2" width="119.54296875" customWidth="1"/>
    <col min="3" max="8" width="10.90625" customWidth="1"/>
    <col min="9" max="9" width="2.81640625" customWidth="1"/>
    <col min="10" max="16384" width="10.90625" hidden="1"/>
  </cols>
  <sheetData>
    <row r="1" spans="2:8" x14ac:dyDescent="0.35"/>
    <row r="2" spans="2:8" ht="43" customHeight="1" x14ac:dyDescent="0.35">
      <c r="B2" s="198" t="s">
        <v>152</v>
      </c>
      <c r="C2" s="198"/>
      <c r="D2" s="198"/>
      <c r="E2" s="198"/>
      <c r="F2" s="198"/>
      <c r="G2" s="198"/>
      <c r="H2" s="198"/>
    </row>
    <row r="3" spans="2:8" x14ac:dyDescent="0.35"/>
    <row r="4" spans="2:8" ht="20" customHeight="1" x14ac:dyDescent="0.35">
      <c r="B4" s="201" t="s">
        <v>150</v>
      </c>
      <c r="C4" s="201"/>
      <c r="D4" s="201"/>
      <c r="E4" s="201"/>
      <c r="F4" s="201"/>
      <c r="G4" s="201"/>
      <c r="H4" s="201"/>
    </row>
    <row r="5" spans="2:8" ht="205" customHeight="1" x14ac:dyDescent="0.35">
      <c r="B5" s="204" t="s">
        <v>170</v>
      </c>
      <c r="C5" s="205"/>
      <c r="D5" s="205"/>
      <c r="E5" s="205"/>
      <c r="F5" s="205"/>
      <c r="G5" s="205"/>
      <c r="H5" s="205"/>
    </row>
    <row r="6" spans="2:8" ht="17" customHeight="1" x14ac:dyDescent="0.35">
      <c r="B6" s="201" t="s">
        <v>151</v>
      </c>
      <c r="C6" s="201"/>
      <c r="D6" s="201"/>
      <c r="E6" s="201"/>
      <c r="F6" s="201"/>
      <c r="G6" s="201"/>
      <c r="H6" s="201"/>
    </row>
    <row r="7" spans="2:8" ht="185" customHeight="1" x14ac:dyDescent="0.35">
      <c r="B7" s="199" t="s">
        <v>171</v>
      </c>
      <c r="C7" s="200"/>
      <c r="D7" s="200"/>
      <c r="E7" s="200"/>
      <c r="F7" s="200"/>
      <c r="G7" s="200"/>
      <c r="H7" s="200"/>
    </row>
    <row r="8" spans="2:8" ht="19" customHeight="1" x14ac:dyDescent="0.35">
      <c r="B8" s="201" t="s">
        <v>153</v>
      </c>
      <c r="C8" s="201"/>
      <c r="D8" s="201"/>
      <c r="E8" s="201"/>
      <c r="F8" s="201"/>
      <c r="G8" s="201"/>
      <c r="H8" s="201"/>
    </row>
    <row r="9" spans="2:8" ht="207.5" customHeight="1" x14ac:dyDescent="0.35">
      <c r="B9" s="202" t="s">
        <v>178</v>
      </c>
      <c r="C9" s="203"/>
      <c r="D9" s="203"/>
      <c r="E9" s="203"/>
      <c r="F9" s="203"/>
      <c r="G9" s="203"/>
      <c r="H9" s="203"/>
    </row>
    <row r="10" spans="2:8" ht="67" customHeight="1" x14ac:dyDescent="0.35">
      <c r="B10" s="206" t="s">
        <v>179</v>
      </c>
      <c r="C10" s="206"/>
      <c r="D10" s="206"/>
      <c r="E10" s="206"/>
      <c r="F10" s="206"/>
      <c r="G10" s="206"/>
      <c r="H10" s="206"/>
    </row>
    <row r="11" spans="2:8" ht="29" customHeight="1" x14ac:dyDescent="0.35">
      <c r="B11" s="125"/>
      <c r="C11" s="125"/>
      <c r="D11" s="125"/>
      <c r="E11" s="125"/>
      <c r="F11" s="125"/>
      <c r="G11" s="125"/>
      <c r="H11" s="125"/>
    </row>
    <row r="12" spans="2:8" x14ac:dyDescent="0.35">
      <c r="B12" s="197"/>
      <c r="C12" s="197"/>
      <c r="D12" s="197"/>
      <c r="E12" s="197"/>
      <c r="F12" s="197"/>
      <c r="G12" s="197"/>
      <c r="H12" s="197"/>
    </row>
    <row r="13" spans="2:8" hidden="1" x14ac:dyDescent="0.35">
      <c r="B13" s="197"/>
      <c r="C13" s="197"/>
      <c r="D13" s="197"/>
      <c r="E13" s="197"/>
      <c r="F13" s="197"/>
      <c r="G13" s="197"/>
      <c r="H13" s="197"/>
    </row>
    <row r="14" spans="2:8" hidden="1" x14ac:dyDescent="0.35">
      <c r="B14" s="197"/>
      <c r="C14" s="197"/>
      <c r="D14" s="197"/>
      <c r="E14" s="197"/>
      <c r="F14" s="197"/>
      <c r="G14" s="197"/>
      <c r="H14" s="197"/>
    </row>
    <row r="15" spans="2:8" hidden="1" x14ac:dyDescent="0.35">
      <c r="B15" s="197"/>
      <c r="C15" s="197"/>
      <c r="D15" s="197"/>
      <c r="E15" s="197"/>
      <c r="F15" s="197"/>
      <c r="G15" s="197"/>
      <c r="H15" s="197"/>
    </row>
    <row r="16" spans="2:8" hidden="1" x14ac:dyDescent="0.35">
      <c r="B16" s="197"/>
      <c r="C16" s="197"/>
      <c r="D16" s="197"/>
      <c r="E16" s="197"/>
      <c r="F16" s="197"/>
      <c r="G16" s="197"/>
      <c r="H16" s="197"/>
    </row>
    <row r="17" spans="2:8" hidden="1" x14ac:dyDescent="0.35">
      <c r="B17" s="197"/>
      <c r="C17" s="197"/>
      <c r="D17" s="197"/>
      <c r="E17" s="197"/>
      <c r="F17" s="197"/>
      <c r="G17" s="197"/>
      <c r="H17" s="197"/>
    </row>
  </sheetData>
  <mergeCells count="14">
    <mergeCell ref="B14:H14"/>
    <mergeCell ref="B15:H15"/>
    <mergeCell ref="B16:H16"/>
    <mergeCell ref="B17:H17"/>
    <mergeCell ref="B2:H2"/>
    <mergeCell ref="B7:H7"/>
    <mergeCell ref="B8:H8"/>
    <mergeCell ref="B9:H9"/>
    <mergeCell ref="B10:H10"/>
    <mergeCell ref="B12:H12"/>
    <mergeCell ref="B13:H13"/>
    <mergeCell ref="B4:H4"/>
    <mergeCell ref="B5:H5"/>
    <mergeCell ref="B6:H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064B506B879D943AA677470E10A16F7" ma:contentTypeVersion="4" ma:contentTypeDescription="Crear nuevo documento." ma:contentTypeScope="" ma:versionID="c6c8f206174986915ceb8ebc08637717">
  <xsd:schema xmlns:xsd="http://www.w3.org/2001/XMLSchema" xmlns:xs="http://www.w3.org/2001/XMLSchema" xmlns:p="http://schemas.microsoft.com/office/2006/metadata/properties" xmlns:ns2="e4dc17fb-1426-4835-bafd-dc48a137884a" targetNamespace="http://schemas.microsoft.com/office/2006/metadata/properties" ma:root="true" ma:fieldsID="0270edc9c2539311629ccf879498f913" ns2:_="">
    <xsd:import namespace="e4dc17fb-1426-4835-bafd-dc48a1378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c17fb-1426-4835-bafd-dc48a1378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F04389-4F35-4C6E-BD30-2B729F8A2DDB}">
  <ds:schemaRefs>
    <ds:schemaRef ds:uri="http://schemas.microsoft.com/sharepoint/v3/contenttype/forms"/>
  </ds:schemaRefs>
</ds:datastoreItem>
</file>

<file path=customXml/itemProps2.xml><?xml version="1.0" encoding="utf-8"?>
<ds:datastoreItem xmlns:ds="http://schemas.openxmlformats.org/officeDocument/2006/customXml" ds:itemID="{E35DA85E-6CBF-4216-A196-D2372D3A48D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FB577F9-4A84-476A-81F6-0113A2AAD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c17fb-1426-4835-bafd-dc48a1378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Servicio Humano</vt:lpstr>
      <vt:lpstr>Medios Tecnológicos</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XXXXXXXXXXXXXXXX</dc:creator>
  <cp:lastModifiedBy>JESSNY TATIANA GARCIA CARVAJAL</cp:lastModifiedBy>
  <cp:lastPrinted>2025-02-13T14:31:04Z</cp:lastPrinted>
  <dcterms:created xsi:type="dcterms:W3CDTF">2025-01-29T13:10:18Z</dcterms:created>
  <dcterms:modified xsi:type="dcterms:W3CDTF">2025-03-12T16:29:50Z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2025-01-29T13:11:30Z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a97028ab-b80c-464d-98f2-0cd8e57f64c3</vt:lpwstr>
  </property>
  <property fmtid="{D5CDD505-2E9C-101B-9397-08002B2CF9AE}" pid="8" name="MSIP_Label_1f9f3886-688c-41ec-beb5-f6c446299e5f_ContentBits">
    <vt:lpwstr>2</vt:lpwstr>
  </property>
  <property fmtid="{D5CDD505-2E9C-101B-9397-08002B2CF9AE}" pid="9" name="ContentTypeId">
    <vt:lpwstr>0x0101005064B506B879D943AA677470E10A16F7</vt:lpwstr>
  </property>
</Properties>
</file>