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66925"/>
  <mc:AlternateContent xmlns:mc="http://schemas.openxmlformats.org/markup-compatibility/2006">
    <mc:Choice Requires="x15">
      <x15ac:absPath xmlns:x15ac="http://schemas.microsoft.com/office/spreadsheetml/2010/11/ac" url="https://laprevisora-my.sharepoint.com/personal/ana_ospina_previsora_gov_co/Documents/Escritorio/2022/contratos/Auditoria medica/"/>
    </mc:Choice>
  </mc:AlternateContent>
  <xr:revisionPtr revIDLastSave="3" documentId="8_{35A3F326-4F5E-41D9-BDEF-92DE2605BF1D}" xr6:coauthVersionLast="47" xr6:coauthVersionMax="47" xr10:uidLastSave="{23BC59BA-CFF2-411F-B7D7-D2B85B70DEF7}"/>
  <bookViews>
    <workbookView xWindow="-110" yWindow="-110" windowWidth="19420" windowHeight="10420" xr2:uid="{00000000-000D-0000-FFFF-FFFF00000000}"/>
  </bookViews>
  <sheets>
    <sheet name="Matriz" sheetId="1" r:id="rId1"/>
    <sheet name="Listas" sheetId="2" state="hidden" r:id="rId2"/>
  </sheets>
  <externalReferences>
    <externalReference r:id="rId3"/>
    <externalReference r:id="rId4"/>
    <externalReference r:id="rId5"/>
  </externalReferences>
  <definedNames>
    <definedName name="_xlnm.Print_Area" localSheetId="0">Matriz!$A$1:$Y$46</definedName>
    <definedName name="_xlnm.Print_Titles" localSheetId="0">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 l="1"/>
  <c r="U24" i="1" l="1"/>
  <c r="V24" i="1" s="1"/>
  <c r="M24" i="1"/>
  <c r="N24" i="1" s="1"/>
  <c r="U33" i="1" l="1"/>
  <c r="V33" i="1" s="1"/>
  <c r="M33" i="1"/>
  <c r="N33" i="1" s="1"/>
  <c r="I33" i="1" l="1"/>
  <c r="U32" i="1" l="1"/>
  <c r="V32" i="1" s="1"/>
  <c r="M32" i="1"/>
  <c r="N32" i="1" s="1"/>
  <c r="U12" i="1" l="1"/>
  <c r="V12" i="1" s="1"/>
  <c r="M12" i="1"/>
  <c r="N12" i="1" s="1"/>
  <c r="U14" i="1"/>
  <c r="V14" i="1" s="1"/>
  <c r="M14" i="1"/>
  <c r="N14" i="1" s="1"/>
  <c r="U15" i="1" l="1"/>
  <c r="V15" i="1" s="1"/>
  <c r="U16" i="1"/>
  <c r="V16" i="1" s="1"/>
  <c r="U17" i="1"/>
  <c r="V17" i="1" s="1"/>
  <c r="U18" i="1"/>
  <c r="V18" i="1" s="1"/>
  <c r="U19" i="1"/>
  <c r="V19" i="1" s="1"/>
  <c r="U20" i="1"/>
  <c r="V20" i="1" s="1"/>
  <c r="U25" i="1"/>
  <c r="V25" i="1" s="1"/>
  <c r="U27" i="1"/>
  <c r="V27" i="1" s="1"/>
  <c r="U23" i="1"/>
  <c r="V23" i="1" s="1"/>
  <c r="U30" i="1"/>
  <c r="V30" i="1" s="1"/>
  <c r="U31" i="1"/>
  <c r="V31" i="1" s="1"/>
  <c r="U11" i="1"/>
  <c r="V11" i="1" s="1"/>
  <c r="M11" i="1"/>
  <c r="N11" i="1" s="1"/>
  <c r="M15" i="1"/>
  <c r="N15" i="1" s="1"/>
  <c r="M17" i="1"/>
  <c r="N17" i="1" s="1"/>
  <c r="M18" i="1"/>
  <c r="N18" i="1" s="1"/>
  <c r="M19" i="1"/>
  <c r="N19" i="1" s="1"/>
  <c r="M20" i="1"/>
  <c r="N20" i="1" s="1"/>
  <c r="M25" i="1"/>
  <c r="N25" i="1" s="1"/>
  <c r="M27" i="1"/>
  <c r="N27" i="1" s="1"/>
  <c r="M23" i="1"/>
  <c r="N23" i="1" s="1"/>
  <c r="M30" i="1"/>
  <c r="N30" i="1" s="1"/>
  <c r="M31" i="1"/>
  <c r="N31" i="1" s="1"/>
  <c r="M16" i="1"/>
  <c r="N16" i="1" s="1"/>
  <c r="B84" i="2"/>
  <c r="B85" i="2"/>
  <c r="B86" i="2"/>
  <c r="B87" i="2"/>
  <c r="B88" i="2"/>
  <c r="B89" i="2"/>
  <c r="B90" i="2"/>
  <c r="B91" i="2"/>
  <c r="B92" i="2"/>
  <c r="B93" i="2"/>
  <c r="I31" i="1" s="1"/>
  <c r="B94" i="2"/>
  <c r="B95" i="2"/>
  <c r="B96" i="2"/>
  <c r="B97" i="2"/>
  <c r="B98" i="2"/>
  <c r="B99" i="2"/>
  <c r="B100" i="2"/>
  <c r="B101" i="2"/>
  <c r="B102" i="2"/>
  <c r="B103" i="2"/>
  <c r="B83" i="2"/>
  <c r="I24" i="1" s="1"/>
  <c r="I11" i="1" l="1"/>
  <c r="I14" i="1"/>
  <c r="I12" i="1"/>
  <c r="I17" i="1"/>
  <c r="I25" i="1"/>
  <c r="I32" i="1"/>
  <c r="I23" i="1"/>
  <c r="I19" i="1"/>
  <c r="I18" i="1"/>
  <c r="I30" i="1"/>
  <c r="I27" i="1"/>
  <c r="I20" i="1"/>
  <c r="I16" i="1"/>
  <c r="I15" i="1"/>
</calcChain>
</file>

<file path=xl/sharedStrings.xml><?xml version="1.0" encoding="utf-8"?>
<sst xmlns="http://schemas.openxmlformats.org/spreadsheetml/2006/main" count="346" uniqueCount="203">
  <si>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</si>
  <si>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</si>
  <si>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</si>
  <si>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</si>
  <si>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</si>
  <si>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</si>
  <si>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</si>
  <si>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</si>
  <si>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</si>
  <si>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</si>
  <si>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</si>
  <si>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</si>
  <si>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</si>
  <si>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</si>
  <si>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</si>
  <si>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</si>
  <si>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</si>
  <si>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</si>
  <si>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</si>
  <si>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</si>
  <si>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</si>
  <si>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</si>
  <si>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</si>
  <si>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</si>
  <si>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</si>
  <si>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</si>
  <si>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</si>
  <si>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</si>
  <si>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</si>
  <si>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</si>
  <si>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</si>
  <si>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</si>
  <si>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</si>
  <si>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Elaboró:</t>
  </si>
  <si>
    <t>Revisó:</t>
  </si>
  <si>
    <t>Descripción del  Riesgo</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</si>
  <si>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</si>
  <si>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</si>
  <si>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</si>
  <si>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</si>
  <si>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</si>
  <si>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</si>
  <si>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</si>
  <si>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</si>
  <si>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</si>
  <si>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</si>
  <si>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</si>
  <si>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</si>
  <si>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</si>
  <si>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</si>
  <si>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</si>
  <si>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</si>
  <si>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</si>
  <si>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</si>
  <si>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</si>
  <si>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</si>
  <si>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</si>
  <si>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</si>
  <si>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</si>
  <si>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</si>
  <si>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</si>
  <si>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</si>
  <si>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</si>
  <si>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</si>
  <si>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</si>
  <si>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</si>
  <si>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</si>
  <si>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</si>
  <si>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</si>
  <si>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</si>
  <si>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</si>
  <si>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</si>
  <si>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</si>
  <si>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</si>
  <si>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</si>
  <si>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</si>
  <si>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</si>
  <si>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</si>
  <si>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</si>
  <si>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</si>
  <si>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</si>
  <si>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Hacer seguimiento con las dependencias que intervinieron en la estructuración del proceso de selección con el fin de agilizar las gestiones internas para poder cumplir con la fecha requerida para la ejecución contractual</t>
  </si>
  <si>
    <t>Imprevisión de las áreas de origen</t>
  </si>
  <si>
    <t xml:space="preserve">Acogerse a los procedimientos y normas y verificar la solicitud y expedicion oportuna del registro presupuestal </t>
  </si>
  <si>
    <t>Indicar al contratista que debe allegar los documentos respectivos para la legalización del contrato, en un plazo determinado</t>
  </si>
  <si>
    <t>Jefe del área de origen</t>
  </si>
  <si>
    <t>Equipo profesional asignado en la SAC</t>
  </si>
  <si>
    <t>No se verifica en el área de origen el alcance de las actividades que se pretenden cubrir con la contratación</t>
  </si>
  <si>
    <t>Revisión por el equipo profesional asignado en la SAC al momento de radicación de la solicitud de contratación</t>
  </si>
  <si>
    <t>Seguimiento por el equipo profesional asignado en la SAC durante la etapa contractual</t>
  </si>
  <si>
    <t>Seguimiento por el supervisor asignado al Contrato, durante la ejecución</t>
  </si>
  <si>
    <t>Una sola vez al iniciar la etapa de contratación</t>
  </si>
  <si>
    <t>Diario desde la firma del contrato</t>
  </si>
  <si>
    <t>Mensual</t>
  </si>
  <si>
    <t>Supervisor</t>
  </si>
  <si>
    <t>Contratista</t>
  </si>
  <si>
    <t>se verifican ofertas presentadas en vigencias anteriores ajustando los precios unitarios al actual, teniedo encuenta el incremento IPC y del SMLV, al igual que se validan precios del mercado por medio de cotizaciones y consultas en internet.</t>
  </si>
  <si>
    <t>SAC</t>
  </si>
  <si>
    <t xml:space="preserve">Incumplimiento del contratista con las obligaciones laborales </t>
  </si>
  <si>
    <t>A partir de la radicación en la SAC de la solicitud de inicioi de planeación contractual</t>
  </si>
  <si>
    <t>Hasta la firma del contrato</t>
  </si>
  <si>
    <t xml:space="preserve">A partir de la firma del acta de inicio. </t>
  </si>
  <si>
    <t>hasta la terminación del contrato y/o su liquidación</t>
  </si>
  <si>
    <t>El adjudicatario sin justa causa no suscribe el contrato</t>
  </si>
  <si>
    <t>Seguimiento por el área de legalizaciones de la  SAC durante la etapa contractual</t>
  </si>
  <si>
    <t xml:space="preserve">El supervisor debe establecer acciones  de control Preventivas que permitan REDUCIR la probabilidad de ocurrencia del riesgo. </t>
  </si>
  <si>
    <t>Ordenador del gasto</t>
  </si>
  <si>
    <t xml:space="preserve">  </t>
  </si>
  <si>
    <t>Seguimiento por parte del ordenador del gasto en la ejecución</t>
  </si>
  <si>
    <t xml:space="preserve">Una vez sea expedida una disposición legal que afecte el valor del contrato, el supervisor debe evaluar si es necesario tramitar una modificacion contractual </t>
  </si>
  <si>
    <t>Cosolido Precontractual</t>
  </si>
  <si>
    <t>Consolido Juridicamente</t>
  </si>
  <si>
    <t>Falta de vigilancia por parte del supervisor al permitir la ejecucion de las obligaciones contractuales por parte de un tercero sin que medie autorización del ordenador del gasto de la subcontratación</t>
  </si>
  <si>
    <t>Hasta la terminación del contrato y/o su liquidación</t>
  </si>
  <si>
    <t>El ordenador del gasto en la solicitud de inicio de planeación contractual designa la persona idónea para ejercer la supervisión del contrato, para lo cual manifiesta de manera expresa que el mismo tiene la competencia funcional e idoneidad para ejercer la citada supervisión.</t>
  </si>
  <si>
    <t>Comunicación constante con las partes involucradas</t>
  </si>
  <si>
    <t>Establecer con claridad la necesidad, el objeto, alcance, especificaciones tecnicas, experiencia del proponente, plazo, etc. requeridos para ejecutar el objeto del contrato</t>
  </si>
  <si>
    <t>Una sola vez al inicio de la etapa de planeación</t>
  </si>
  <si>
    <t>Profesional asignado en la SAF y técnico de la SAC a cargo del trámite</t>
  </si>
  <si>
    <t>El contratista no cumple los plazos establecidos para la entrega de garantías</t>
  </si>
  <si>
    <t>Seguimiento por el área de legalizaciones de la SAC durante la etapa contractual</t>
  </si>
  <si>
    <t>La Secretaría dará aplicación al inciso segundo, numeral 12 del artículo 30 de la Ley 80 de 1993,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</si>
  <si>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supervisor del contrato realiza los requerimientos a que haya lugar al contratista y evalúa si es necesario dar aplicación al artículo 86 de la ley 1474 de 2011 en lo referente al procedimiento para la aplicación de multas y sanciones</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</si>
  <si>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</si>
  <si>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 xml:space="preserve">Obligaciones especiales del contratista, en donde se establece que debe mantener los precios fijos durante la ejecución y liquidación del contrato. </t>
  </si>
  <si>
    <t>El supervisor debe establecer acciones de control Preventivas que permitan reducir la probabilidad de ocurrencia del riesgo.</t>
  </si>
  <si>
    <t>El supervisor debe establecer acciones de control preventivas que permitan reducir la probabilidad de ocurrencia del riesgo.</t>
  </si>
  <si>
    <t>El supervisor del contrato dará cumplimiento a la guia para el ejercicio de las funciones de supervisión y obligaciones de la interventoría, en lo referente al tema de la subcontratación de las prestaciones del contrato</t>
  </si>
  <si>
    <t xml:space="preserve">Nombre completo </t>
  </si>
  <si>
    <t>Cargo</t>
  </si>
  <si>
    <t xml:space="preserve">Se efectúa el debido estudio de presupuesto y se revisa la partida presupuestal para el cubrimiento del 100% de la necesidad planteada y se realizan los ajustes correspondientes.  </t>
  </si>
  <si>
    <t>Área de Origen</t>
  </si>
  <si>
    <t>Director del Área de Origen</t>
  </si>
  <si>
    <t>XXX/201X</t>
  </si>
  <si>
    <t>Falta de diligencia y cuidado por parte del Contratista</t>
  </si>
  <si>
    <t>De conformidad con lo establecido en las obligaciones generales del contratista, éste se compromete a guardar total reserva de la información</t>
  </si>
  <si>
    <t>El supervisor debe establecer acciones de control Preventivas que permitan REDUCIR la probabilidad de ocurrencia del riesgo.</t>
  </si>
  <si>
    <t>No contar con los recursos en la creacion de la linea para la ejecución del contrato</t>
  </si>
  <si>
    <t>No tener establecidas de manera clara y precisa las especificaciones técnicas que debe cumplir el contratista</t>
  </si>
  <si>
    <t>Error humano</t>
  </si>
  <si>
    <t>Falta de experticia en los funcionarios asignados para estas actividades</t>
  </si>
  <si>
    <r>
      <rPr>
        <b/>
        <sz val="8"/>
        <rFont val="Arial Narrow"/>
        <family val="2"/>
      </rPr>
      <t xml:space="preserve">Calidad deficiente: </t>
    </r>
    <r>
      <rPr>
        <sz val="8"/>
        <rFont val="Arial Narrow"/>
        <family val="2"/>
      </rPr>
      <t xml:space="preserve"> No cumplir con los requerimientos previstos en el contrato, el pliego de condiciones y el Anexo Técnico</t>
    </r>
  </si>
  <si>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</si>
  <si>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</si>
  <si>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</si>
  <si>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</si>
  <si>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Corrupción</t>
  </si>
  <si>
    <t>Incumplir el cronograma</t>
  </si>
  <si>
    <t>Realizar la solicitud de expedicion de registro presupuestal con errores</t>
  </si>
  <si>
    <t>Presentar extemporáneamente  las garantías</t>
  </si>
  <si>
    <t>Incumplir con el perfeccionamiento del contrato por parte del proponente seleccionado</t>
  </si>
  <si>
    <t>Incumplir con el objeto contractual</t>
  </si>
  <si>
    <t xml:space="preserve">Incumplir las funciones de control por parte del supervisor </t>
  </si>
  <si>
    <t xml:space="preserve">Seguimiento inadecuado y control de la ejecución contractual por parte del supervisor. </t>
  </si>
  <si>
    <t>Subcontratar la ejecucion parcial o total del objeto contractual por un tercero no autorizado por la Entidad</t>
  </si>
  <si>
    <t xml:space="preserve">Incrementar los precios ofertados </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</si>
  <si>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</si>
  <si>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</si>
  <si>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</si>
  <si>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</si>
  <si>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</si>
  <si>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 xml:space="preserve">El contratista no cumple con la normatividad y especificaciones exigidas en cuanto a los riesgos ambientales </t>
  </si>
  <si>
    <t>Generar afectacion del medio ambiente</t>
  </si>
  <si>
    <t xml:space="preserve">Incumplir con la entrega de los bienes o servicios en las fechas establecidas en los documentos del contrato </t>
  </si>
  <si>
    <t>Afectar la integridad, disponibilidad y /o confiabilidad de la informacion</t>
  </si>
  <si>
    <t>Demorar los trámites y generar el retraso en el inicio de ejecución</t>
  </si>
  <si>
    <t>Elaborar Imprecisos Documentos y Estudios Previos</t>
  </si>
  <si>
    <t>Elaborar documentos y estudios previos que no reflejen los objetivos y el alcance de la contratación</t>
  </si>
  <si>
    <t>Iniciar de manera tardía el proceso de contratación</t>
  </si>
  <si>
    <t>Proyectar el estudio de presupuesto sin la totalidad de informacion requerida</t>
  </si>
  <si>
    <t>Dificultad en la cuantificacion del presupuesto por falta fuentes de informacion  tales como de cotizaciones, precios historicos entre otros.</t>
  </si>
  <si>
    <t>Iniciar de manera tardía el proceso de contratación por falta de estimación del presupuesto</t>
  </si>
  <si>
    <t>Determinar de manera imprecisa la necesidad por parte del area de origen</t>
  </si>
  <si>
    <t>Demorar y generar reprocesos administrativos al interior de la Entidad para el inicio del contrato</t>
  </si>
  <si>
    <t>Retrasar el inicio de ejecución</t>
  </si>
  <si>
    <t>Entregar los productos sin el cumplimiento de los parámetros establecidos en el contrato, el pliego de condiciones y el Anexo Técnico</t>
  </si>
  <si>
    <t>Prestar los servicios de manera inadecuada</t>
  </si>
  <si>
    <t xml:space="preserve">Permitir que la ejecucion del contrato no se realice dentro de los parametros del mismo. Incumplir con la calidad del contrato. </t>
  </si>
  <si>
    <t>Trasladar la ejecución de una proporción del objeto del contrato estatal, sin que medie autorizacion del ordenador del gasto</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</si>
  <si>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</si>
  <si>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</si>
  <si>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</si>
  <si>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</si>
  <si>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 xml:space="preserve">Presentar reclamaciones del personal del contratista por falta de pago de salarios y prestaciones </t>
  </si>
  <si>
    <t>Incumplir la ejecución del contrato</t>
  </si>
  <si>
    <t>Incumplir las clausulas relacionadas con los temas ambientales dentro del contrato</t>
  </si>
  <si>
    <t>Realizar la manipulación o mal uso de la información que por razón del servicio y desarrollo de sus actividades obtenga</t>
  </si>
  <si>
    <t>Diario desde el inicio de la etapa de planeación</t>
  </si>
  <si>
    <t>Incumplir los objetivos del área de origen y por tanto no se obtienen los fines estatales que se pretenden alcanzar con la contratación</t>
  </si>
  <si>
    <t>Validar si el objeto y alcance del contrato son coherentes con los objetivos que se pretenden alcanzar con la contratación</t>
  </si>
  <si>
    <t>Profesionales asignados en el área de origen y equipo profesional asignado en la SAC</t>
  </si>
  <si>
    <t>Profesional del área de legalizaciones de la SAC encargado del trámite</t>
  </si>
  <si>
    <t>Diario apartir de la adjudicación del proceso de contratación</t>
  </si>
  <si>
    <t>Modificar los precios frente a la oferta económica presentada por el contratista - Desequilibrio economico del contrato</t>
  </si>
  <si>
    <t>Presentar demanda por responsabilidad civil por parte de terceros afectados.</t>
  </si>
  <si>
    <t>El supervisor verifica la ejecución de las Obligaciones especiales del contratista en donde se establece que debe cumplir con el pago oportuno de los salarios y prestaciones sociales del personal puesto a disposición para la ejecución del contrato.</t>
  </si>
  <si>
    <t>Incumplir el objeto del contrato  o efectuar una suspensión temporal</t>
  </si>
  <si>
    <t>El contratista debe dar cumplimiento a las disposiciones ambientales que regulan el manejo y disposición de los insumos o repuestos utilizados en la ejecución del contrato.</t>
  </si>
  <si>
    <t>Contratar sin los recursos suficientes par el proceso</t>
  </si>
  <si>
    <t>Hasta la creación del proceso de contratación en el SECOP</t>
  </si>
  <si>
    <t>A partir de la creación del contrato en el SECOP</t>
  </si>
  <si>
    <t>A partir de la radicación en Onbase de la solicitud de inicio de planeación contractual</t>
  </si>
  <si>
    <t>Hasta la creación del proceso de contratación en Onbase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</si>
</sst>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9"/>
      <name val="Arial Narrow"/>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tint="-0.34998626667073579"/>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08">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0" fontId="6" fillId="0" borderId="5" xfId="0" applyFont="1" applyFill="1" applyBorder="1" applyAlignment="1">
      <alignment horizontal="justify" vertical="center"/>
    </xf>
    <xf numFmtId="0" fontId="4" fillId="0" borderId="0" xfId="0" applyFont="1" applyProtection="1">
      <protection locked="0"/>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0" fontId="10" fillId="8"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left" vertical="center" wrapText="1"/>
      <protection locked="0"/>
    </xf>
    <xf numFmtId="9" fontId="10" fillId="0" borderId="5" xfId="1" applyFont="1" applyFill="1" applyBorder="1" applyAlignment="1" applyProtection="1">
      <alignment horizontal="center" vertical="center" wrapText="1"/>
      <protection locked="0"/>
    </xf>
    <xf numFmtId="9" fontId="10" fillId="0" borderId="5" xfId="1" applyFont="1" applyFill="1" applyBorder="1" applyAlignment="1" applyProtection="1">
      <alignment horizontal="center" vertical="center" wrapText="1"/>
      <protection hidden="1"/>
    </xf>
    <xf numFmtId="0" fontId="10" fillId="0" borderId="5" xfId="0" applyFont="1" applyFill="1" applyBorder="1" applyAlignment="1" applyProtection="1">
      <alignment horizontal="center" vertical="center" wrapText="1"/>
      <protection hidden="1"/>
    </xf>
    <xf numFmtId="0" fontId="10" fillId="0" borderId="5" xfId="0" quotePrefix="1" applyFont="1" applyFill="1" applyBorder="1" applyAlignment="1" applyProtection="1">
      <alignment horizontal="center" vertical="center" wrapText="1"/>
      <protection hidden="1"/>
    </xf>
    <xf numFmtId="14" fontId="10" fillId="0" borderId="5" xfId="0" applyNumberFormat="1" applyFont="1" applyFill="1" applyBorder="1" applyAlignment="1" applyProtection="1">
      <alignment horizontal="center" vertical="center" wrapText="1"/>
      <protection locked="0"/>
    </xf>
    <xf numFmtId="0" fontId="9" fillId="0" borderId="0" xfId="0" applyFont="1" applyProtection="1">
      <protection locked="0"/>
    </xf>
    <xf numFmtId="0" fontId="10" fillId="10" borderId="5" xfId="0" applyFont="1" applyFill="1" applyBorder="1" applyAlignment="1" applyProtection="1">
      <alignment horizontal="center" vertical="center" wrapText="1"/>
      <protection locked="0"/>
    </xf>
    <xf numFmtId="0" fontId="10" fillId="11" borderId="5" xfId="0" applyFont="1" applyFill="1" applyBorder="1" applyAlignment="1" applyProtection="1">
      <alignment horizontal="center" vertical="center" wrapText="1"/>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0" fontId="10" fillId="0" borderId="0" xfId="0" applyFont="1" applyProtection="1">
      <protection locked="0"/>
    </xf>
    <xf numFmtId="0" fontId="8" fillId="0" borderId="0" xfId="0" applyFont="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9" fillId="0" borderId="0" xfId="0" applyFont="1" applyBorder="1" applyProtection="1">
      <protection locked="0"/>
    </xf>
    <xf numFmtId="0" fontId="9" fillId="0" borderId="0" xfId="0" applyFont="1" applyFill="1" applyProtection="1">
      <protection locked="0"/>
    </xf>
    <xf numFmtId="0" fontId="11"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Fill="1" applyBorder="1" applyProtection="1">
      <protection locked="0"/>
    </xf>
    <xf numFmtId="0" fontId="9" fillId="0" borderId="5" xfId="0" applyFont="1" applyBorder="1" applyAlignment="1" applyProtection="1">
      <alignment horizontal="center" vertical="center"/>
      <protection locked="0"/>
    </xf>
    <xf numFmtId="0" fontId="11" fillId="0" borderId="0" xfId="0" applyFont="1" applyBorder="1" applyAlignment="1" applyProtection="1">
      <alignment horizontal="center"/>
      <protection locked="0"/>
    </xf>
    <xf numFmtId="0" fontId="11" fillId="0" borderId="0" xfId="0" applyFont="1" applyAlignment="1" applyProtection="1">
      <alignment horizontal="center"/>
      <protection locked="0"/>
    </xf>
    <xf numFmtId="0" fontId="10" fillId="4" borderId="6"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textRotation="90" wrapText="1"/>
      <protection locked="0"/>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textRotation="90" wrapText="1"/>
      <protection locked="0"/>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vertical="center" wrapText="1"/>
      <protection locked="0"/>
    </xf>
    <xf numFmtId="0" fontId="9" fillId="0" borderId="4" xfId="0" applyFont="1" applyBorder="1" applyProtection="1">
      <protection locked="0"/>
    </xf>
    <xf numFmtId="0" fontId="8" fillId="0" borderId="4" xfId="0" applyFont="1" applyBorder="1" applyAlignment="1" applyProtection="1">
      <alignment horizontal="center" vertical="center" wrapText="1"/>
      <protection locked="0"/>
    </xf>
    <xf numFmtId="0" fontId="11" fillId="0" borderId="0"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2" fillId="0" borderId="0" xfId="0" applyFont="1" applyProtection="1">
      <protection locked="0"/>
    </xf>
    <xf numFmtId="0" fontId="10" fillId="0" borderId="15" xfId="0" applyFont="1" applyFill="1" applyBorder="1" applyAlignment="1" applyProtection="1">
      <alignment horizontal="center" vertical="center" wrapText="1"/>
      <protection hidden="1"/>
    </xf>
    <xf numFmtId="0" fontId="10" fillId="0" borderId="17" xfId="0" applyFont="1" applyFill="1" applyBorder="1" applyAlignment="1" applyProtection="1">
      <alignment horizontal="center" vertical="center" wrapText="1"/>
      <protection hidden="1"/>
    </xf>
    <xf numFmtId="0" fontId="10" fillId="0" borderId="15" xfId="0" quotePrefix="1" applyFont="1" applyFill="1" applyBorder="1" applyAlignment="1" applyProtection="1">
      <alignment horizontal="center" vertical="center" wrapText="1"/>
      <protection hidden="1"/>
    </xf>
    <xf numFmtId="0" fontId="10" fillId="0" borderId="17" xfId="0" quotePrefix="1" applyFont="1" applyFill="1" applyBorder="1" applyAlignment="1" applyProtection="1">
      <alignment horizontal="center" vertical="center" wrapText="1"/>
      <protection hidden="1"/>
    </xf>
    <xf numFmtId="0" fontId="10" fillId="0" borderId="15"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14" fontId="10" fillId="0" borderId="15" xfId="0" applyNumberFormat="1" applyFont="1" applyFill="1" applyBorder="1" applyAlignment="1" applyProtection="1">
      <alignment horizontal="center" vertical="center" wrapText="1"/>
      <protection locked="0"/>
    </xf>
    <xf numFmtId="14" fontId="10" fillId="0" borderId="17" xfId="0" applyNumberFormat="1" applyFont="1" applyFill="1" applyBorder="1" applyAlignment="1" applyProtection="1">
      <alignment horizontal="center" vertical="center" wrapText="1"/>
      <protection locked="0"/>
    </xf>
    <xf numFmtId="14" fontId="10" fillId="0" borderId="16" xfId="0" applyNumberFormat="1"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hidden="1"/>
    </xf>
    <xf numFmtId="0" fontId="10" fillId="0" borderId="16" xfId="0" quotePrefix="1" applyFont="1" applyFill="1" applyBorder="1" applyAlignment="1" applyProtection="1">
      <alignment horizontal="center" vertical="center" wrapText="1"/>
      <protection hidden="1"/>
    </xf>
    <xf numFmtId="9" fontId="10" fillId="0" borderId="15" xfId="1" applyFont="1" applyFill="1" applyBorder="1" applyAlignment="1" applyProtection="1">
      <alignment horizontal="center" vertical="center" wrapText="1"/>
      <protection locked="0"/>
    </xf>
    <xf numFmtId="9" fontId="10" fillId="0" borderId="16" xfId="1" applyFont="1" applyFill="1" applyBorder="1" applyAlignment="1" applyProtection="1">
      <alignment horizontal="center" vertical="center" wrapText="1"/>
      <protection locked="0"/>
    </xf>
    <xf numFmtId="9" fontId="10" fillId="0" borderId="15" xfId="1" applyFont="1" applyFill="1" applyBorder="1" applyAlignment="1" applyProtection="1">
      <alignment horizontal="center" vertical="center" wrapText="1"/>
      <protection hidden="1"/>
    </xf>
    <xf numFmtId="9" fontId="10" fillId="0" borderId="16" xfId="1" applyFont="1" applyFill="1" applyBorder="1" applyAlignment="1" applyProtection="1">
      <alignment horizontal="center" vertical="center" wrapText="1"/>
      <protection hidden="1"/>
    </xf>
    <xf numFmtId="0" fontId="10" fillId="11" borderId="15" xfId="0" applyFont="1" applyFill="1" applyBorder="1" applyAlignment="1" applyProtection="1">
      <alignment horizontal="center" vertical="center" wrapText="1"/>
      <protection locked="0"/>
    </xf>
    <xf numFmtId="0" fontId="10" fillId="11" borderId="17" xfId="0" applyFont="1" applyFill="1" applyBorder="1" applyAlignment="1" applyProtection="1">
      <alignment horizontal="center" vertical="center" wrapText="1"/>
      <protection locked="0"/>
    </xf>
    <xf numFmtId="9" fontId="10" fillId="0" borderId="17" xfId="1" applyFont="1" applyFill="1" applyBorder="1" applyAlignment="1" applyProtection="1">
      <alignment horizontal="center" vertical="center" wrapText="1"/>
      <protection locked="0"/>
    </xf>
    <xf numFmtId="9" fontId="10" fillId="0" borderId="17" xfId="1" applyFont="1" applyFill="1" applyBorder="1" applyAlignment="1" applyProtection="1">
      <alignment horizontal="center" vertical="center" wrapText="1"/>
      <protection hidden="1"/>
    </xf>
    <xf numFmtId="0" fontId="10" fillId="11" borderId="16" xfId="0" applyFont="1" applyFill="1" applyBorder="1" applyAlignment="1" applyProtection="1">
      <alignment horizontal="center" vertical="center" wrapText="1"/>
      <protection locked="0"/>
    </xf>
    <xf numFmtId="0" fontId="13" fillId="0" borderId="0" xfId="0" applyFont="1" applyFill="1" applyBorder="1" applyAlignment="1" applyProtection="1">
      <alignment wrapText="1"/>
      <protection locked="0"/>
    </xf>
    <xf numFmtId="0" fontId="14" fillId="0" borderId="0"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protection locked="0"/>
    </xf>
    <xf numFmtId="0" fontId="10" fillId="8" borderId="15" xfId="0" applyFont="1" applyFill="1" applyBorder="1" applyAlignment="1" applyProtection="1">
      <alignment horizontal="center" vertical="center" wrapText="1"/>
      <protection locked="0"/>
    </xf>
    <xf numFmtId="0" fontId="10" fillId="8" borderId="17" xfId="0" applyFont="1" applyFill="1" applyBorder="1" applyAlignment="1" applyProtection="1">
      <alignment horizontal="center" vertical="center" wrapText="1"/>
      <protection locked="0"/>
    </xf>
    <xf numFmtId="0" fontId="8" fillId="0" borderId="5" xfId="0" applyFont="1" applyBorder="1" applyAlignment="1" applyProtection="1">
      <alignment horizontal="left" vertical="center"/>
      <protection locked="0"/>
    </xf>
    <xf numFmtId="0" fontId="9" fillId="0" borderId="5" xfId="0" applyFont="1" applyBorder="1" applyAlignment="1" applyProtection="1">
      <alignment horizontal="left"/>
      <protection locked="0"/>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Fill="1" applyBorder="1" applyAlignment="1">
      <alignment horizontal="center" vertical="center"/>
    </xf>
  </cellXfs>
  <cellStyles count="2">
    <cellStyle name="Normal" xfId="0" builtinId="0"/>
    <cellStyle name="Porcentaje" xfId="1" builtinId="5"/>
  </cellStyles>
  <dxfs count="52">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soler.SHD/Desktop/PROCESOS%20MSA/2019/033%20LINEA%20374%20EVASION%20DE%20IMPUESTOS/Copia%20de%209_MATRIZ_RIESGOS%20L_2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oler.SHD\Desktop\PROCESOS%20MSA\2019\033%20LINEA%20374%20EVASION%20DE%20IMPUESTOS\Copia%20de%209_MATRIZ_RIESGOS%20L_2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47"/>
  <sheetViews>
    <sheetView tabSelected="1" topLeftCell="G10" zoomScale="110" zoomScaleNormal="110" zoomScaleSheetLayoutView="75" workbookViewId="0">
      <selection activeCell="L11" sqref="L11"/>
    </sheetView>
  </sheetViews>
  <sheetFormatPr baseColWidth="10" defaultColWidth="11.453125" defaultRowHeight="14" outlineLevelRow="1" x14ac:dyDescent="0.3"/>
  <cols>
    <col min="1" max="1" width="8.453125" style="37" customWidth="1"/>
    <col min="2" max="2" width="12.7265625" style="37" customWidth="1"/>
    <col min="3" max="3" width="10" style="37" customWidth="1"/>
    <col min="4" max="4" width="6.7265625" style="37" customWidth="1"/>
    <col min="5" max="5" width="18.81640625" style="37" customWidth="1"/>
    <col min="6" max="6" width="19.54296875" style="37" customWidth="1"/>
    <col min="7" max="7" width="24.26953125" style="37" customWidth="1"/>
    <col min="8" max="9" width="6.81640625" style="37" customWidth="1"/>
    <col min="10" max="10" width="20.26953125" style="37" customWidth="1"/>
    <col min="11" max="11" width="11.81640625" style="37" customWidth="1"/>
    <col min="12" max="12" width="12.81640625" style="37" customWidth="1"/>
    <col min="13" max="13" width="8.1796875" style="37" bestFit="1" customWidth="1"/>
    <col min="14" max="14" width="9.26953125" style="37" customWidth="1"/>
    <col min="15" max="15" width="26.26953125" style="37" customWidth="1"/>
    <col min="16" max="16" width="9.81640625" style="37" customWidth="1"/>
    <col min="17" max="17" width="15" style="37" customWidth="1"/>
    <col min="18" max="18" width="10.7265625" style="37" customWidth="1"/>
    <col min="19" max="19" width="11.1796875" style="37" customWidth="1"/>
    <col min="20" max="20" width="12.26953125" style="37" customWidth="1"/>
    <col min="21" max="21" width="6.7265625" style="37" customWidth="1"/>
    <col min="22" max="22" width="8.81640625" style="37" customWidth="1"/>
    <col min="23" max="23" width="6.7265625" style="37" customWidth="1"/>
    <col min="24" max="24" width="16.54296875" style="37" customWidth="1"/>
    <col min="25" max="25" width="10.7265625" style="37" customWidth="1"/>
    <col min="26" max="16384" width="11.453125" style="37"/>
  </cols>
  <sheetData>
    <row r="1" spans="1:25" s="45" customFormat="1" ht="83.25" customHeight="1" x14ac:dyDescent="0.4">
      <c r="A1" s="86"/>
      <c r="B1" s="86"/>
      <c r="C1" s="86"/>
      <c r="D1" s="86"/>
      <c r="E1" s="86"/>
      <c r="F1" s="86"/>
      <c r="G1" s="86"/>
      <c r="H1" s="86"/>
      <c r="I1" s="86"/>
      <c r="J1" s="86"/>
      <c r="K1" s="86"/>
      <c r="L1" s="86"/>
      <c r="M1" s="86"/>
      <c r="N1" s="86"/>
      <c r="O1" s="86"/>
      <c r="P1" s="86"/>
      <c r="Q1" s="86"/>
      <c r="R1" s="86"/>
      <c r="S1" s="86"/>
      <c r="T1" s="86"/>
      <c r="U1" s="86"/>
      <c r="V1" s="86"/>
      <c r="W1" s="86"/>
      <c r="X1" s="86"/>
      <c r="Y1" s="86"/>
    </row>
    <row r="2" spans="1:25" s="46" customFormat="1" ht="15.5" x14ac:dyDescent="0.3">
      <c r="A2" s="87" t="s">
        <v>0</v>
      </c>
      <c r="B2" s="87"/>
      <c r="C2" s="87"/>
      <c r="D2" s="87"/>
      <c r="E2" s="87"/>
      <c r="F2" s="87"/>
      <c r="G2" s="87"/>
      <c r="H2" s="87"/>
      <c r="I2" s="87"/>
      <c r="J2" s="87"/>
      <c r="K2" s="87"/>
      <c r="L2" s="87"/>
      <c r="M2" s="87"/>
      <c r="N2" s="87"/>
      <c r="O2" s="87"/>
      <c r="P2" s="87"/>
      <c r="Q2" s="87"/>
      <c r="R2" s="87"/>
      <c r="S2" s="87"/>
      <c r="T2" s="87"/>
      <c r="U2" s="87"/>
      <c r="V2" s="87"/>
      <c r="W2" s="87"/>
      <c r="X2" s="87"/>
      <c r="Y2" s="87"/>
    </row>
    <row r="3" spans="1:25" s="46" customFormat="1" x14ac:dyDescent="0.3">
      <c r="A3" s="47"/>
      <c r="B3" s="48"/>
      <c r="C3" s="48"/>
      <c r="D3" s="48"/>
      <c r="E3" s="48"/>
      <c r="F3" s="48"/>
      <c r="G3" s="48"/>
      <c r="H3" s="49"/>
      <c r="I3" s="49"/>
      <c r="J3" s="49"/>
      <c r="K3" s="49"/>
      <c r="L3" s="49"/>
      <c r="M3" s="49"/>
      <c r="N3" s="49"/>
      <c r="O3" s="49"/>
      <c r="P3" s="49"/>
      <c r="Q3" s="49"/>
      <c r="R3" s="49"/>
      <c r="S3" s="49"/>
      <c r="T3" s="49"/>
      <c r="U3" s="49"/>
      <c r="V3" s="49"/>
      <c r="W3" s="49"/>
      <c r="X3" s="49"/>
      <c r="Y3" s="49"/>
    </row>
    <row r="4" spans="1:25" s="46" customFormat="1" ht="21" customHeight="1" x14ac:dyDescent="0.3">
      <c r="A4" s="47" t="s">
        <v>1</v>
      </c>
      <c r="B4" s="49"/>
      <c r="C4" s="96"/>
      <c r="D4" s="97"/>
      <c r="E4" s="97"/>
      <c r="F4" s="97"/>
      <c r="G4" s="97"/>
      <c r="H4" s="97"/>
      <c r="I4" s="97"/>
      <c r="J4" s="97"/>
      <c r="K4" s="97"/>
      <c r="L4" s="97"/>
      <c r="M4" s="97"/>
      <c r="N4" s="97"/>
      <c r="O4" s="97"/>
      <c r="P4" s="97"/>
      <c r="Q4" s="97"/>
      <c r="R4" s="97"/>
      <c r="S4" s="97"/>
      <c r="T4" s="97"/>
      <c r="U4" s="97"/>
      <c r="V4" s="97"/>
      <c r="W4" s="97"/>
      <c r="X4" s="97"/>
      <c r="Y4" s="97"/>
    </row>
    <row r="5" spans="1:25" s="46" customFormat="1" ht="21" customHeight="1" x14ac:dyDescent="0.3">
      <c r="A5" s="47"/>
      <c r="B5" s="49"/>
      <c r="C5" s="98"/>
      <c r="D5" s="99"/>
      <c r="E5" s="99"/>
      <c r="F5" s="99"/>
      <c r="G5" s="99"/>
      <c r="H5" s="99"/>
      <c r="I5" s="99"/>
      <c r="J5" s="99"/>
      <c r="K5" s="99"/>
      <c r="L5" s="99"/>
      <c r="M5" s="99"/>
      <c r="N5" s="99"/>
      <c r="O5" s="99"/>
      <c r="P5" s="99"/>
      <c r="Q5" s="99"/>
      <c r="R5" s="99"/>
      <c r="S5" s="99"/>
      <c r="T5" s="99"/>
      <c r="U5" s="99"/>
      <c r="V5" s="99"/>
      <c r="W5" s="99"/>
      <c r="X5" s="99"/>
      <c r="Y5" s="99"/>
    </row>
    <row r="6" spans="1:25" s="46" customFormat="1" x14ac:dyDescent="0.3">
      <c r="A6" s="47"/>
      <c r="B6" s="48"/>
      <c r="C6" s="48"/>
      <c r="D6" s="48"/>
      <c r="E6" s="48"/>
      <c r="F6" s="48"/>
      <c r="G6" s="48"/>
      <c r="H6" s="49"/>
      <c r="I6" s="49"/>
      <c r="J6" s="49"/>
      <c r="K6" s="49"/>
      <c r="L6" s="49"/>
      <c r="M6" s="49"/>
      <c r="N6" s="49"/>
      <c r="O6" s="49"/>
      <c r="P6" s="49"/>
      <c r="Q6" s="49"/>
      <c r="R6" s="49"/>
      <c r="S6" s="49"/>
      <c r="T6" s="49"/>
      <c r="U6" s="49"/>
      <c r="V6" s="49"/>
      <c r="W6" s="49"/>
      <c r="X6" s="49"/>
      <c r="Y6" s="49"/>
    </row>
    <row r="7" spans="1:25" s="46" customFormat="1" x14ac:dyDescent="0.3">
      <c r="A7" s="47" t="s">
        <v>2</v>
      </c>
      <c r="B7" s="45"/>
      <c r="C7" s="50" t="s">
        <v>133</v>
      </c>
      <c r="D7" s="45"/>
      <c r="E7" s="45"/>
      <c r="F7" s="45"/>
      <c r="G7" s="48"/>
      <c r="H7" s="49"/>
      <c r="I7" s="49"/>
      <c r="J7" s="49"/>
      <c r="K7" s="49"/>
      <c r="L7" s="49"/>
      <c r="M7" s="49"/>
      <c r="N7" s="49"/>
      <c r="O7" s="49"/>
      <c r="P7" s="49"/>
      <c r="Q7" s="49"/>
      <c r="R7" s="49"/>
      <c r="S7" s="49"/>
      <c r="T7" s="49"/>
      <c r="U7" s="49"/>
      <c r="V7" s="49"/>
      <c r="W7" s="49"/>
      <c r="X7" s="49"/>
      <c r="Y7" s="49"/>
    </row>
    <row r="8" spans="1:25" s="52" customFormat="1" ht="15" customHeight="1" x14ac:dyDescent="0.3">
      <c r="A8" s="51"/>
      <c r="B8" s="51"/>
      <c r="C8" s="51"/>
      <c r="D8" s="51"/>
      <c r="E8" s="51"/>
      <c r="F8" s="51"/>
      <c r="G8" s="51"/>
      <c r="H8" s="51"/>
      <c r="I8" s="51"/>
      <c r="J8" s="51"/>
      <c r="K8" s="51"/>
      <c r="L8" s="51"/>
      <c r="M8" s="51"/>
      <c r="N8" s="51"/>
      <c r="O8" s="51"/>
      <c r="P8" s="51"/>
      <c r="Q8" s="51"/>
      <c r="R8" s="51"/>
      <c r="S8" s="51"/>
      <c r="T8" s="51"/>
      <c r="U8" s="51"/>
      <c r="V8" s="51"/>
      <c r="W8" s="51"/>
      <c r="X8" s="51"/>
      <c r="Y8" s="51"/>
    </row>
    <row r="9" spans="1:25" ht="22.5" customHeight="1" x14ac:dyDescent="0.3">
      <c r="A9" s="88" t="s">
        <v>3</v>
      </c>
      <c r="B9" s="91"/>
      <c r="C9" s="91"/>
      <c r="D9" s="91"/>
      <c r="E9" s="91"/>
      <c r="F9" s="89"/>
      <c r="G9" s="53" t="s">
        <v>4</v>
      </c>
      <c r="H9" s="88" t="s">
        <v>5</v>
      </c>
      <c r="I9" s="89"/>
      <c r="J9" s="54" t="s">
        <v>6</v>
      </c>
      <c r="K9" s="88" t="s">
        <v>7</v>
      </c>
      <c r="L9" s="91"/>
      <c r="M9" s="91"/>
      <c r="N9" s="89"/>
      <c r="O9" s="92" t="s">
        <v>8</v>
      </c>
      <c r="P9" s="93"/>
      <c r="Q9" s="93"/>
      <c r="R9" s="94"/>
      <c r="S9" s="88" t="s">
        <v>9</v>
      </c>
      <c r="T9" s="91"/>
      <c r="U9" s="91"/>
      <c r="V9" s="91"/>
      <c r="W9" s="89"/>
      <c r="X9" s="90" t="s">
        <v>10</v>
      </c>
      <c r="Y9" s="90"/>
    </row>
    <row r="10" spans="1:25" ht="80.25" customHeight="1" x14ac:dyDescent="0.3">
      <c r="A10" s="55" t="s">
        <v>11</v>
      </c>
      <c r="B10" s="55" t="s">
        <v>12</v>
      </c>
      <c r="C10" s="55" t="s">
        <v>13</v>
      </c>
      <c r="D10" s="55" t="s">
        <v>14</v>
      </c>
      <c r="E10" s="55" t="s">
        <v>15</v>
      </c>
      <c r="F10" s="30" t="s">
        <v>35</v>
      </c>
      <c r="G10" s="30" t="s">
        <v>36</v>
      </c>
      <c r="H10" s="55" t="s">
        <v>16</v>
      </c>
      <c r="I10" s="55" t="s">
        <v>17</v>
      </c>
      <c r="J10" s="30" t="s">
        <v>18</v>
      </c>
      <c r="K10" s="55" t="s">
        <v>19</v>
      </c>
      <c r="L10" s="55" t="s">
        <v>20</v>
      </c>
      <c r="M10" s="55" t="s">
        <v>21</v>
      </c>
      <c r="N10" s="55" t="s">
        <v>22</v>
      </c>
      <c r="O10" s="30" t="s">
        <v>8</v>
      </c>
      <c r="P10" s="55" t="s">
        <v>23</v>
      </c>
      <c r="Q10" s="55" t="s">
        <v>24</v>
      </c>
      <c r="R10" s="55" t="s">
        <v>25</v>
      </c>
      <c r="S10" s="55" t="s">
        <v>26</v>
      </c>
      <c r="T10" s="55" t="s">
        <v>27</v>
      </c>
      <c r="U10" s="55" t="s">
        <v>28</v>
      </c>
      <c r="V10" s="55" t="s">
        <v>29</v>
      </c>
      <c r="W10" s="55" t="s">
        <v>30</v>
      </c>
      <c r="X10" s="30" t="s">
        <v>31</v>
      </c>
      <c r="Y10" s="55" t="s">
        <v>32</v>
      </c>
    </row>
    <row r="11" spans="1:25" ht="100.5" customHeight="1" x14ac:dyDescent="0.3">
      <c r="A11" s="29">
        <v>1</v>
      </c>
      <c r="B11" s="30" t="s">
        <v>37</v>
      </c>
      <c r="C11" s="30" t="s">
        <v>42</v>
      </c>
      <c r="D11" s="30" t="s">
        <v>45</v>
      </c>
      <c r="E11" s="31" t="s">
        <v>50</v>
      </c>
      <c r="F11" s="31" t="s">
        <v>147</v>
      </c>
      <c r="G11" s="31" t="s">
        <v>82</v>
      </c>
      <c r="H11" s="32">
        <v>1</v>
      </c>
      <c r="I11" s="33">
        <f>IF(H11="","",VLOOKUP(H11,Listas!$A$83:$B$103,2,FALSE))</f>
        <v>0</v>
      </c>
      <c r="J11" s="31" t="s">
        <v>165</v>
      </c>
      <c r="K11" s="30">
        <v>3</v>
      </c>
      <c r="L11" s="30">
        <v>2</v>
      </c>
      <c r="M11" s="34">
        <f t="shared" ref="M11:M15" si="0">IF(OR(K11="",L11=""),"",+K11+L11)</f>
        <v>5</v>
      </c>
      <c r="N11" s="35" t="str">
        <f>IF(OR(M11="",M11=0),"",LOOKUP(M11,Listas!$C$71:$E$74))</f>
        <v>Medio</v>
      </c>
      <c r="O11" s="31" t="s">
        <v>81</v>
      </c>
      <c r="P11" s="31" t="s">
        <v>85</v>
      </c>
      <c r="Q11" s="36" t="s">
        <v>201</v>
      </c>
      <c r="R11" s="36" t="s">
        <v>202</v>
      </c>
      <c r="S11" s="30">
        <v>1</v>
      </c>
      <c r="T11" s="30">
        <v>1</v>
      </c>
      <c r="U11" s="34">
        <f>IF(OR(S11="",T11=""),"",S11+T11)</f>
        <v>2</v>
      </c>
      <c r="V11" s="35" t="str">
        <f>IF(OR(U11="",U11=0),"",LOOKUP(U11,Listas!$C$71:$E$74))</f>
        <v>Bajo</v>
      </c>
      <c r="W11" s="30" t="s">
        <v>68</v>
      </c>
      <c r="X11" s="31" t="s">
        <v>115</v>
      </c>
      <c r="Y11" s="30" t="s">
        <v>187</v>
      </c>
    </row>
    <row r="12" spans="1:25" ht="61.5" customHeight="1" outlineLevel="1" x14ac:dyDescent="0.3">
      <c r="A12" s="100">
        <v>2</v>
      </c>
      <c r="B12" s="69" t="s">
        <v>37</v>
      </c>
      <c r="C12" s="69" t="s">
        <v>43</v>
      </c>
      <c r="D12" s="69" t="s">
        <v>45</v>
      </c>
      <c r="E12" s="69" t="s">
        <v>50</v>
      </c>
      <c r="F12" s="69" t="s">
        <v>166</v>
      </c>
      <c r="G12" s="31" t="s">
        <v>138</v>
      </c>
      <c r="H12" s="77">
        <v>1</v>
      </c>
      <c r="I12" s="79">
        <f>IF(H12="","",VLOOKUP(H12,Listas!$A$83:$B$103,2,FALSE))</f>
        <v>0</v>
      </c>
      <c r="J12" s="69" t="s">
        <v>167</v>
      </c>
      <c r="K12" s="69">
        <v>2</v>
      </c>
      <c r="L12" s="69">
        <v>2</v>
      </c>
      <c r="M12" s="65">
        <f t="shared" si="0"/>
        <v>4</v>
      </c>
      <c r="N12" s="67" t="str">
        <f>IF(OR(M12="",M12=0),"",LOOKUP(M12,Listas!$C$71:$E$74))</f>
        <v>Bajo</v>
      </c>
      <c r="O12" s="69" t="s">
        <v>116</v>
      </c>
      <c r="P12" s="69" t="s">
        <v>86</v>
      </c>
      <c r="Q12" s="72" t="s">
        <v>99</v>
      </c>
      <c r="R12" s="72" t="s">
        <v>199</v>
      </c>
      <c r="S12" s="69">
        <v>1</v>
      </c>
      <c r="T12" s="69">
        <v>1</v>
      </c>
      <c r="U12" s="65">
        <f t="shared" ref="U12" si="1">IF(OR(S12="",T12=""),"",S12+T12)</f>
        <v>2</v>
      </c>
      <c r="V12" s="67" t="str">
        <f>IF(OR(U12="",U12=0),"",LOOKUP(U12,Listas!$C$71:$E$74))</f>
        <v>Bajo</v>
      </c>
      <c r="W12" s="69" t="s">
        <v>69</v>
      </c>
      <c r="X12" s="69" t="s">
        <v>88</v>
      </c>
      <c r="Y12" s="69" t="s">
        <v>117</v>
      </c>
    </row>
    <row r="13" spans="1:25" ht="30.75" customHeight="1" outlineLevel="1" x14ac:dyDescent="0.3">
      <c r="A13" s="101"/>
      <c r="B13" s="70"/>
      <c r="C13" s="70"/>
      <c r="D13" s="70"/>
      <c r="E13" s="70"/>
      <c r="F13" s="70"/>
      <c r="G13" s="31" t="s">
        <v>139</v>
      </c>
      <c r="H13" s="83"/>
      <c r="I13" s="84"/>
      <c r="J13" s="70"/>
      <c r="K13" s="70"/>
      <c r="L13" s="70"/>
      <c r="M13" s="66"/>
      <c r="N13" s="68"/>
      <c r="O13" s="71"/>
      <c r="P13" s="70"/>
      <c r="Q13" s="73"/>
      <c r="R13" s="73"/>
      <c r="S13" s="70"/>
      <c r="T13" s="70"/>
      <c r="U13" s="66"/>
      <c r="V13" s="68"/>
      <c r="W13" s="70"/>
      <c r="X13" s="70"/>
      <c r="Y13" s="70"/>
    </row>
    <row r="14" spans="1:25" ht="90.75" customHeight="1" outlineLevel="1" x14ac:dyDescent="0.3">
      <c r="A14" s="29">
        <v>3</v>
      </c>
      <c r="B14" s="30" t="s">
        <v>37</v>
      </c>
      <c r="C14" s="30" t="s">
        <v>43</v>
      </c>
      <c r="D14" s="30" t="s">
        <v>45</v>
      </c>
      <c r="E14" s="31" t="s">
        <v>50</v>
      </c>
      <c r="F14" s="31" t="s">
        <v>198</v>
      </c>
      <c r="G14" s="31" t="s">
        <v>137</v>
      </c>
      <c r="H14" s="32">
        <v>1</v>
      </c>
      <c r="I14" s="33">
        <f>IF(H14="","",VLOOKUP(H14,Listas!$A$83:$B$103,2,FALSE))</f>
        <v>0</v>
      </c>
      <c r="J14" s="31" t="s">
        <v>168</v>
      </c>
      <c r="K14" s="30">
        <v>2</v>
      </c>
      <c r="L14" s="30">
        <v>2</v>
      </c>
      <c r="M14" s="34">
        <f t="shared" ref="M14" si="2">IF(OR(K14="",L14=""),"",+K14+L14)</f>
        <v>4</v>
      </c>
      <c r="N14" s="35" t="str">
        <f>IF(OR(M14="",M14=0),"",LOOKUP(M14,Listas!$C$71:$E$74))</f>
        <v>Bajo</v>
      </c>
      <c r="O14" s="31" t="s">
        <v>130</v>
      </c>
      <c r="P14" s="31" t="s">
        <v>86</v>
      </c>
      <c r="Q14" s="36" t="s">
        <v>99</v>
      </c>
      <c r="R14" s="36" t="s">
        <v>199</v>
      </c>
      <c r="S14" s="30">
        <v>1</v>
      </c>
      <c r="T14" s="30">
        <v>1</v>
      </c>
      <c r="U14" s="34">
        <f t="shared" ref="U14" si="3">IF(OR(S14="",T14=""),"",S14+T14)</f>
        <v>2</v>
      </c>
      <c r="V14" s="35" t="str">
        <f>IF(OR(U14="",U14=0),"",LOOKUP(U14,Listas!$C$71:$E$74))</f>
        <v>Bajo</v>
      </c>
      <c r="W14" s="30" t="s">
        <v>69</v>
      </c>
      <c r="X14" s="31" t="s">
        <v>88</v>
      </c>
      <c r="Y14" s="30" t="s">
        <v>117</v>
      </c>
    </row>
    <row r="15" spans="1:25" ht="106.5" customHeight="1" outlineLevel="1" x14ac:dyDescent="0.3">
      <c r="A15" s="29">
        <v>4</v>
      </c>
      <c r="B15" s="30" t="s">
        <v>37</v>
      </c>
      <c r="C15" s="30" t="s">
        <v>43</v>
      </c>
      <c r="D15" s="30" t="s">
        <v>45</v>
      </c>
      <c r="E15" s="31" t="s">
        <v>50</v>
      </c>
      <c r="F15" s="31" t="s">
        <v>169</v>
      </c>
      <c r="G15" s="31" t="s">
        <v>170</v>
      </c>
      <c r="H15" s="32">
        <v>1</v>
      </c>
      <c r="I15" s="33">
        <f>IF(H15="","",VLOOKUP(H15,Listas!$A$83:$B$103,2,FALSE))</f>
        <v>0</v>
      </c>
      <c r="J15" s="31" t="s">
        <v>171</v>
      </c>
      <c r="K15" s="30">
        <v>2</v>
      </c>
      <c r="L15" s="30">
        <v>2</v>
      </c>
      <c r="M15" s="34">
        <f t="shared" si="0"/>
        <v>4</v>
      </c>
      <c r="N15" s="35" t="str">
        <f>IF(OR(M15="",M15=0),"",LOOKUP(M15,Listas!$C$71:$E$74))</f>
        <v>Bajo</v>
      </c>
      <c r="O15" s="31" t="s">
        <v>96</v>
      </c>
      <c r="P15" s="31" t="s">
        <v>86</v>
      </c>
      <c r="Q15" s="36" t="s">
        <v>99</v>
      </c>
      <c r="R15" s="36" t="s">
        <v>199</v>
      </c>
      <c r="S15" s="30">
        <v>1</v>
      </c>
      <c r="T15" s="30">
        <v>1</v>
      </c>
      <c r="U15" s="34">
        <f t="shared" ref="U15:U19" si="4">IF(OR(S15="",T15=""),"",S15+T15)</f>
        <v>2</v>
      </c>
      <c r="V15" s="35" t="str">
        <f>IF(OR(U15="",U15=0),"",LOOKUP(U15,Listas!$C$71:$E$74))</f>
        <v>Bajo</v>
      </c>
      <c r="W15" s="30" t="s">
        <v>69</v>
      </c>
      <c r="X15" s="31" t="s">
        <v>88</v>
      </c>
      <c r="Y15" s="30" t="s">
        <v>117</v>
      </c>
    </row>
    <row r="16" spans="1:25" ht="123" customHeight="1" outlineLevel="1" x14ac:dyDescent="0.3">
      <c r="A16" s="29">
        <v>5</v>
      </c>
      <c r="B16" s="30" t="s">
        <v>37</v>
      </c>
      <c r="C16" s="30" t="s">
        <v>43</v>
      </c>
      <c r="D16" s="30" t="s">
        <v>45</v>
      </c>
      <c r="E16" s="31" t="s">
        <v>50</v>
      </c>
      <c r="F16" s="31" t="s">
        <v>172</v>
      </c>
      <c r="G16" s="31" t="s">
        <v>87</v>
      </c>
      <c r="H16" s="32">
        <v>1</v>
      </c>
      <c r="I16" s="33">
        <f>IF(H16="","",VLOOKUP(H16,Listas!$A$83:$B$103,2,FALSE))</f>
        <v>0</v>
      </c>
      <c r="J16" s="31" t="s">
        <v>188</v>
      </c>
      <c r="K16" s="30">
        <v>2</v>
      </c>
      <c r="L16" s="30">
        <v>3</v>
      </c>
      <c r="M16" s="34">
        <f>IF(OR(K16="",L16=""),"",+K16+L16)</f>
        <v>5</v>
      </c>
      <c r="N16" s="35" t="str">
        <f>IF(OR(M16="",M16=0),"",LOOKUP(M16,Listas!$C$71:$E$74))</f>
        <v>Medio</v>
      </c>
      <c r="O16" s="31" t="s">
        <v>189</v>
      </c>
      <c r="P16" s="31" t="s">
        <v>190</v>
      </c>
      <c r="Q16" s="36" t="s">
        <v>99</v>
      </c>
      <c r="R16" s="36" t="s">
        <v>199</v>
      </c>
      <c r="S16" s="30">
        <v>1</v>
      </c>
      <c r="T16" s="30">
        <v>1</v>
      </c>
      <c r="U16" s="34">
        <f t="shared" si="4"/>
        <v>2</v>
      </c>
      <c r="V16" s="35" t="str">
        <f>IF(OR(U16="",U16=0),"",LOOKUP(U16,Listas!$C$71:$E$74))</f>
        <v>Bajo</v>
      </c>
      <c r="W16" s="30" t="s">
        <v>69</v>
      </c>
      <c r="X16" s="31" t="s">
        <v>88</v>
      </c>
      <c r="Y16" s="30" t="s">
        <v>117</v>
      </c>
    </row>
    <row r="17" spans="1:25" ht="83.25" customHeight="1" outlineLevel="1" x14ac:dyDescent="0.3">
      <c r="A17" s="38">
        <v>6</v>
      </c>
      <c r="B17" s="30" t="s">
        <v>39</v>
      </c>
      <c r="C17" s="30" t="s">
        <v>43</v>
      </c>
      <c r="D17" s="30" t="s">
        <v>45</v>
      </c>
      <c r="E17" s="31" t="s">
        <v>50</v>
      </c>
      <c r="F17" s="31" t="s">
        <v>148</v>
      </c>
      <c r="G17" s="31" t="s">
        <v>140</v>
      </c>
      <c r="H17" s="32">
        <v>1</v>
      </c>
      <c r="I17" s="33">
        <f>IF(H17="","",VLOOKUP(H17,Listas!$A$83:$B$103,2,FALSE))</f>
        <v>0</v>
      </c>
      <c r="J17" s="31" t="s">
        <v>173</v>
      </c>
      <c r="K17" s="30">
        <v>1</v>
      </c>
      <c r="L17" s="30">
        <v>2</v>
      </c>
      <c r="M17" s="34">
        <f t="shared" ref="M17:M19" si="5">IF(OR(K17="",L17=""),"",+K17+L17)</f>
        <v>3</v>
      </c>
      <c r="N17" s="35" t="str">
        <f>IF(OR(M17="",M17=0),"",LOOKUP(M17,Listas!$C$71:$E$74))</f>
        <v>Bajo</v>
      </c>
      <c r="O17" s="31" t="s">
        <v>83</v>
      </c>
      <c r="P17" s="31" t="s">
        <v>118</v>
      </c>
      <c r="Q17" s="36" t="s">
        <v>200</v>
      </c>
      <c r="R17" s="36" t="s">
        <v>100</v>
      </c>
      <c r="S17" s="30">
        <v>1</v>
      </c>
      <c r="T17" s="30">
        <v>1</v>
      </c>
      <c r="U17" s="34">
        <f t="shared" si="4"/>
        <v>2</v>
      </c>
      <c r="V17" s="35" t="str">
        <f>IF(OR(U17="",U17=0),"",LOOKUP(U17,Listas!$C$71:$E$74))</f>
        <v>Bajo</v>
      </c>
      <c r="W17" s="30" t="s">
        <v>69</v>
      </c>
      <c r="X17" s="31" t="s">
        <v>104</v>
      </c>
      <c r="Y17" s="30" t="s">
        <v>91</v>
      </c>
    </row>
    <row r="18" spans="1:25" ht="85.5" customHeight="1" outlineLevel="1" x14ac:dyDescent="0.3">
      <c r="A18" s="38">
        <v>7</v>
      </c>
      <c r="B18" s="30" t="s">
        <v>39</v>
      </c>
      <c r="C18" s="30" t="s">
        <v>43</v>
      </c>
      <c r="D18" s="30" t="s">
        <v>46</v>
      </c>
      <c r="E18" s="31" t="s">
        <v>50</v>
      </c>
      <c r="F18" s="31" t="s">
        <v>149</v>
      </c>
      <c r="G18" s="31" t="s">
        <v>119</v>
      </c>
      <c r="H18" s="32">
        <v>0</v>
      </c>
      <c r="I18" s="33">
        <f>IF(H18="","",VLOOKUP(H18,Listas!$A$83:$B$103,2,FALSE))</f>
        <v>1</v>
      </c>
      <c r="J18" s="31" t="s">
        <v>174</v>
      </c>
      <c r="K18" s="30">
        <v>3</v>
      </c>
      <c r="L18" s="30">
        <v>2</v>
      </c>
      <c r="M18" s="34">
        <f t="shared" si="5"/>
        <v>5</v>
      </c>
      <c r="N18" s="35" t="str">
        <f>IF(OR(M18="",M18=0),"",LOOKUP(M18,Listas!$C$71:$E$74))</f>
        <v>Medio</v>
      </c>
      <c r="O18" s="31" t="s">
        <v>84</v>
      </c>
      <c r="P18" s="31" t="s">
        <v>191</v>
      </c>
      <c r="Q18" s="36" t="s">
        <v>200</v>
      </c>
      <c r="R18" s="36" t="s">
        <v>100</v>
      </c>
      <c r="S18" s="30">
        <v>1</v>
      </c>
      <c r="T18" s="30">
        <v>1</v>
      </c>
      <c r="U18" s="34">
        <f t="shared" si="4"/>
        <v>2</v>
      </c>
      <c r="V18" s="35" t="str">
        <f>IF(OR(U18="",U18=0),"",LOOKUP(U18,Listas!$C$71:$E$74))</f>
        <v>Bajo</v>
      </c>
      <c r="W18" s="30" t="s">
        <v>68</v>
      </c>
      <c r="X18" s="31" t="s">
        <v>120</v>
      </c>
      <c r="Y18" s="30" t="s">
        <v>92</v>
      </c>
    </row>
    <row r="19" spans="1:25" ht="183.75" customHeight="1" outlineLevel="1" x14ac:dyDescent="0.3">
      <c r="A19" s="38">
        <v>8</v>
      </c>
      <c r="B19" s="30" t="s">
        <v>39</v>
      </c>
      <c r="C19" s="30" t="s">
        <v>43</v>
      </c>
      <c r="D19" s="30" t="s">
        <v>46</v>
      </c>
      <c r="E19" s="31" t="s">
        <v>50</v>
      </c>
      <c r="F19" s="31" t="s">
        <v>150</v>
      </c>
      <c r="G19" s="31" t="s">
        <v>103</v>
      </c>
      <c r="H19" s="32">
        <v>0</v>
      </c>
      <c r="I19" s="33">
        <f>IF(H19="","",VLOOKUP(H19,Listas!$A$83:$B$103,2,FALSE))</f>
        <v>1</v>
      </c>
      <c r="J19" s="31" t="s">
        <v>174</v>
      </c>
      <c r="K19" s="30">
        <v>1</v>
      </c>
      <c r="L19" s="30">
        <v>3</v>
      </c>
      <c r="M19" s="34">
        <f t="shared" si="5"/>
        <v>4</v>
      </c>
      <c r="N19" s="35" t="str">
        <f>IF(OR(M19="",M19=0),"",LOOKUP(M19,Listas!$C$71:$E$74))</f>
        <v>Bajo</v>
      </c>
      <c r="O19" s="31" t="s">
        <v>121</v>
      </c>
      <c r="P19" s="31" t="s">
        <v>97</v>
      </c>
      <c r="Q19" s="36" t="s">
        <v>200</v>
      </c>
      <c r="R19" s="36" t="s">
        <v>100</v>
      </c>
      <c r="S19" s="30">
        <v>1</v>
      </c>
      <c r="T19" s="30">
        <v>1</v>
      </c>
      <c r="U19" s="34">
        <f t="shared" si="4"/>
        <v>2</v>
      </c>
      <c r="V19" s="35" t="str">
        <f>IF(OR(U19="",U19=0),"",LOOKUP(U19,Listas!$C$71:$E$74))</f>
        <v>Bajo</v>
      </c>
      <c r="W19" s="30" t="s">
        <v>68</v>
      </c>
      <c r="X19" s="31" t="s">
        <v>89</v>
      </c>
      <c r="Y19" s="30" t="s">
        <v>192</v>
      </c>
    </row>
    <row r="20" spans="1:25" ht="76.5" customHeight="1" outlineLevel="1" x14ac:dyDescent="0.3">
      <c r="A20" s="81">
        <v>9</v>
      </c>
      <c r="B20" s="69" t="s">
        <v>40</v>
      </c>
      <c r="C20" s="69" t="s">
        <v>43</v>
      </c>
      <c r="D20" s="69" t="s">
        <v>46</v>
      </c>
      <c r="E20" s="69" t="s">
        <v>50</v>
      </c>
      <c r="F20" s="69" t="s">
        <v>151</v>
      </c>
      <c r="G20" s="31" t="s">
        <v>141</v>
      </c>
      <c r="H20" s="77">
        <v>0</v>
      </c>
      <c r="I20" s="79">
        <f>IF(H20="","",VLOOKUP(H20,Listas!$A$83:$B$103,2,FALSE))</f>
        <v>1</v>
      </c>
      <c r="J20" s="31" t="s">
        <v>175</v>
      </c>
      <c r="K20" s="69">
        <v>2</v>
      </c>
      <c r="L20" s="69">
        <v>3</v>
      </c>
      <c r="M20" s="65">
        <f>IF(OR(K20="",L20=""),"",+K20+L20)</f>
        <v>5</v>
      </c>
      <c r="N20" s="67" t="str">
        <f>IF(OR(M20="",M20=0),"",LOOKUP(M20,Listas!$C$71:$E$74))</f>
        <v>Medio</v>
      </c>
      <c r="O20" s="69" t="s">
        <v>122</v>
      </c>
      <c r="P20" s="69" t="s">
        <v>94</v>
      </c>
      <c r="Q20" s="72" t="s">
        <v>101</v>
      </c>
      <c r="R20" s="72" t="s">
        <v>102</v>
      </c>
      <c r="S20" s="69">
        <v>1</v>
      </c>
      <c r="T20" s="69">
        <v>1</v>
      </c>
      <c r="U20" s="65">
        <f>IF(OR(S20="",T20=""),"",S20+T20)</f>
        <v>2</v>
      </c>
      <c r="V20" s="67" t="str">
        <f>IF(OR(U20="",U20=0),"",LOOKUP(U20,Listas!$C$71:$E$74))</f>
        <v>Bajo</v>
      </c>
      <c r="W20" s="69" t="s">
        <v>68</v>
      </c>
      <c r="X20" s="69" t="s">
        <v>136</v>
      </c>
      <c r="Y20" s="69" t="s">
        <v>93</v>
      </c>
    </row>
    <row r="21" spans="1:25" ht="63.75" customHeight="1" outlineLevel="1" x14ac:dyDescent="0.3">
      <c r="A21" s="82"/>
      <c r="B21" s="70"/>
      <c r="C21" s="70"/>
      <c r="D21" s="70"/>
      <c r="E21" s="70"/>
      <c r="F21" s="70"/>
      <c r="G21" s="31" t="s">
        <v>142</v>
      </c>
      <c r="H21" s="83"/>
      <c r="I21" s="84"/>
      <c r="J21" s="31" t="s">
        <v>176</v>
      </c>
      <c r="K21" s="70"/>
      <c r="L21" s="70"/>
      <c r="M21" s="66"/>
      <c r="N21" s="68"/>
      <c r="O21" s="70"/>
      <c r="P21" s="70"/>
      <c r="Q21" s="73"/>
      <c r="R21" s="73"/>
      <c r="S21" s="70"/>
      <c r="T21" s="70"/>
      <c r="U21" s="66"/>
      <c r="V21" s="68"/>
      <c r="W21" s="70"/>
      <c r="X21" s="70"/>
      <c r="Y21" s="70"/>
    </row>
    <row r="22" spans="1:25" ht="75.75" customHeight="1" outlineLevel="1" x14ac:dyDescent="0.3">
      <c r="A22" s="82"/>
      <c r="B22" s="70"/>
      <c r="C22" s="70"/>
      <c r="D22" s="70"/>
      <c r="E22" s="70"/>
      <c r="F22" s="70"/>
      <c r="G22" s="31" t="s">
        <v>143</v>
      </c>
      <c r="H22" s="83"/>
      <c r="I22" s="84"/>
      <c r="J22" s="31" t="s">
        <v>163</v>
      </c>
      <c r="K22" s="70"/>
      <c r="L22" s="70"/>
      <c r="M22" s="66"/>
      <c r="N22" s="68"/>
      <c r="O22" s="71"/>
      <c r="P22" s="70"/>
      <c r="Q22" s="73"/>
      <c r="R22" s="73"/>
      <c r="S22" s="70"/>
      <c r="T22" s="70"/>
      <c r="U22" s="66"/>
      <c r="V22" s="68"/>
      <c r="W22" s="70"/>
      <c r="X22" s="70"/>
      <c r="Y22" s="70"/>
    </row>
    <row r="23" spans="1:25" ht="122.25" customHeight="1" outlineLevel="1" x14ac:dyDescent="0.3">
      <c r="A23" s="39">
        <v>10</v>
      </c>
      <c r="B23" s="30" t="s">
        <v>40</v>
      </c>
      <c r="C23" s="30" t="s">
        <v>43</v>
      </c>
      <c r="D23" s="30" t="s">
        <v>45</v>
      </c>
      <c r="E23" s="31" t="s">
        <v>50</v>
      </c>
      <c r="F23" s="31" t="s">
        <v>152</v>
      </c>
      <c r="G23" s="31" t="s">
        <v>153</v>
      </c>
      <c r="H23" s="32">
        <v>1</v>
      </c>
      <c r="I23" s="33">
        <f>IF(H23="","",VLOOKUP(H23,Listas!$A$83:$B$103,2,FALSE))</f>
        <v>0</v>
      </c>
      <c r="J23" s="31" t="s">
        <v>177</v>
      </c>
      <c r="K23" s="30">
        <v>1</v>
      </c>
      <c r="L23" s="30">
        <v>1</v>
      </c>
      <c r="M23" s="34">
        <f>IF(OR(K23="",L23=""),"",+K23+L23)</f>
        <v>2</v>
      </c>
      <c r="N23" s="35" t="str">
        <f>IF(OR(M23="",M23=0),"",LOOKUP(M23,Listas!$C$71:$E$74))</f>
        <v>Bajo</v>
      </c>
      <c r="O23" s="31" t="s">
        <v>114</v>
      </c>
      <c r="P23" s="31" t="s">
        <v>106</v>
      </c>
      <c r="Q23" s="36" t="s">
        <v>101</v>
      </c>
      <c r="R23" s="36" t="s">
        <v>102</v>
      </c>
      <c r="S23" s="30">
        <v>1</v>
      </c>
      <c r="T23" s="30">
        <v>1</v>
      </c>
      <c r="U23" s="34">
        <f>IF(OR(S23="",T23=""),"",S23+T23)</f>
        <v>2</v>
      </c>
      <c r="V23" s="35" t="str">
        <f>IF(OR(U23="",U23=0),"",LOOKUP(U23,Listas!$C$71:$E$74))</f>
        <v>Bajo</v>
      </c>
      <c r="W23" s="30" t="s">
        <v>69</v>
      </c>
      <c r="X23" s="30" t="s">
        <v>108</v>
      </c>
      <c r="Y23" s="30" t="s">
        <v>93</v>
      </c>
    </row>
    <row r="24" spans="1:25" s="42" customFormat="1" ht="96.75" customHeight="1" outlineLevel="1" x14ac:dyDescent="0.25">
      <c r="A24" s="39">
        <v>11</v>
      </c>
      <c r="B24" s="30" t="s">
        <v>40</v>
      </c>
      <c r="C24" s="30" t="s">
        <v>43</v>
      </c>
      <c r="D24" s="30" t="s">
        <v>45</v>
      </c>
      <c r="E24" s="31" t="s">
        <v>50</v>
      </c>
      <c r="F24" s="31" t="s">
        <v>154</v>
      </c>
      <c r="G24" s="31" t="s">
        <v>112</v>
      </c>
      <c r="H24" s="32">
        <v>1</v>
      </c>
      <c r="I24" s="33">
        <f>IF(H24="","",VLOOKUP(H24,Listas!$A$83:$B$103,2,FALSE))</f>
        <v>0</v>
      </c>
      <c r="J24" s="31" t="s">
        <v>178</v>
      </c>
      <c r="K24" s="30">
        <v>2</v>
      </c>
      <c r="L24" s="30">
        <v>3</v>
      </c>
      <c r="M24" s="34">
        <f t="shared" ref="M24" si="6">IF(OR(K24="",L24=""),"",+K24+L24)</f>
        <v>5</v>
      </c>
      <c r="N24" s="35" t="str">
        <f>IF(OR(M24="",M24=0),"",LOOKUP(M24,Listas!$C$71:$E$74))</f>
        <v>Medio</v>
      </c>
      <c r="O24" s="31" t="s">
        <v>127</v>
      </c>
      <c r="P24" s="31" t="s">
        <v>94</v>
      </c>
      <c r="Q24" s="36" t="s">
        <v>101</v>
      </c>
      <c r="R24" s="36" t="s">
        <v>113</v>
      </c>
      <c r="S24" s="30">
        <v>1</v>
      </c>
      <c r="T24" s="30">
        <v>1</v>
      </c>
      <c r="U24" s="34">
        <f t="shared" ref="U24" si="7">IF(OR(S24="",T24=""),"",S24+T24)</f>
        <v>2</v>
      </c>
      <c r="V24" s="35" t="str">
        <f>IF(OR(U24="",U24=0),"",LOOKUP(U24,Listas!$C$71:$E$74))</f>
        <v>Bajo</v>
      </c>
      <c r="W24" s="30" t="s">
        <v>68</v>
      </c>
      <c r="X24" s="30" t="s">
        <v>125</v>
      </c>
      <c r="Y24" s="30" t="s">
        <v>93</v>
      </c>
    </row>
    <row r="25" spans="1:25" ht="125.25" customHeight="1" outlineLevel="1" x14ac:dyDescent="0.3">
      <c r="A25" s="81">
        <v>12</v>
      </c>
      <c r="B25" s="69" t="s">
        <v>40</v>
      </c>
      <c r="C25" s="69" t="s">
        <v>43</v>
      </c>
      <c r="D25" s="69" t="s">
        <v>46</v>
      </c>
      <c r="E25" s="69" t="s">
        <v>48</v>
      </c>
      <c r="F25" s="69" t="s">
        <v>155</v>
      </c>
      <c r="G25" s="31" t="s">
        <v>123</v>
      </c>
      <c r="H25" s="77">
        <v>0</v>
      </c>
      <c r="I25" s="79">
        <f>IF(H25="","",VLOOKUP(H25,Listas!$A$83:$B$103,2,FALSE))</f>
        <v>1</v>
      </c>
      <c r="J25" s="69" t="s">
        <v>193</v>
      </c>
      <c r="K25" s="69">
        <v>2</v>
      </c>
      <c r="L25" s="69">
        <v>2</v>
      </c>
      <c r="M25" s="65">
        <f>IF(OR(K25="",L25=""),"",+K25+L25)</f>
        <v>4</v>
      </c>
      <c r="N25" s="67" t="str">
        <f>IF(OR(M25="",M25=0),"",LOOKUP(M25,Listas!$C$71:$E$74))</f>
        <v>Bajo</v>
      </c>
      <c r="O25" s="69" t="s">
        <v>124</v>
      </c>
      <c r="P25" s="69" t="s">
        <v>95</v>
      </c>
      <c r="Q25" s="72" t="s">
        <v>101</v>
      </c>
      <c r="R25" s="72" t="s">
        <v>102</v>
      </c>
      <c r="S25" s="69">
        <v>1</v>
      </c>
      <c r="T25" s="69">
        <v>1</v>
      </c>
      <c r="U25" s="65">
        <f>IF(OR(S25="",T25=""),"",S25+T25)</f>
        <v>2</v>
      </c>
      <c r="V25" s="67" t="str">
        <f>IF(OR(U25="",U25=0),"",LOOKUP(U25,Listas!$C$71:$E$74))</f>
        <v>Bajo</v>
      </c>
      <c r="W25" s="69" t="s">
        <v>68</v>
      </c>
      <c r="X25" s="69" t="s">
        <v>90</v>
      </c>
      <c r="Y25" s="69" t="s">
        <v>93</v>
      </c>
    </row>
    <row r="26" spans="1:25" ht="21" outlineLevel="1" x14ac:dyDescent="0.3">
      <c r="A26" s="85"/>
      <c r="B26" s="71"/>
      <c r="C26" s="71"/>
      <c r="D26" s="71"/>
      <c r="E26" s="71"/>
      <c r="F26" s="71"/>
      <c r="G26" s="31" t="s">
        <v>179</v>
      </c>
      <c r="H26" s="78"/>
      <c r="I26" s="80"/>
      <c r="J26" s="71"/>
      <c r="K26" s="71"/>
      <c r="L26" s="71"/>
      <c r="M26" s="75"/>
      <c r="N26" s="76"/>
      <c r="O26" s="71"/>
      <c r="P26" s="71"/>
      <c r="Q26" s="74"/>
      <c r="R26" s="74"/>
      <c r="S26" s="71"/>
      <c r="T26" s="71"/>
      <c r="U26" s="75"/>
      <c r="V26" s="76"/>
      <c r="W26" s="71"/>
      <c r="X26" s="71"/>
      <c r="Y26" s="71"/>
    </row>
    <row r="27" spans="1:25" ht="69" customHeight="1" outlineLevel="1" x14ac:dyDescent="0.3">
      <c r="A27" s="81">
        <v>13</v>
      </c>
      <c r="B27" s="69" t="s">
        <v>40</v>
      </c>
      <c r="C27" s="69" t="s">
        <v>43</v>
      </c>
      <c r="D27" s="69" t="s">
        <v>46</v>
      </c>
      <c r="E27" s="69" t="s">
        <v>50</v>
      </c>
      <c r="F27" s="69" t="s">
        <v>180</v>
      </c>
      <c r="G27" s="31" t="s">
        <v>157</v>
      </c>
      <c r="H27" s="77">
        <v>0</v>
      </c>
      <c r="I27" s="79">
        <f>IF(H27="","",VLOOKUP(H27,Listas!$A$83:$B$103,2,FALSE))</f>
        <v>1</v>
      </c>
      <c r="J27" s="31" t="s">
        <v>194</v>
      </c>
      <c r="K27" s="69">
        <v>2</v>
      </c>
      <c r="L27" s="69">
        <v>2</v>
      </c>
      <c r="M27" s="65">
        <f>IF(OR(K27="",L27=""),"",+K27+L27)</f>
        <v>4</v>
      </c>
      <c r="N27" s="67" t="str">
        <f>IF(OR(M27="",M27=0),"",LOOKUP(M27,Listas!$C$71:$E$74))</f>
        <v>Bajo</v>
      </c>
      <c r="O27" s="69" t="s">
        <v>145</v>
      </c>
      <c r="P27" s="69" t="s">
        <v>94</v>
      </c>
      <c r="Q27" s="72" t="s">
        <v>101</v>
      </c>
      <c r="R27" s="72" t="s">
        <v>102</v>
      </c>
      <c r="S27" s="69">
        <v>1</v>
      </c>
      <c r="T27" s="69">
        <v>1</v>
      </c>
      <c r="U27" s="65">
        <f>IF(OR(S27="",T27=""),"",S27+T27)</f>
        <v>2</v>
      </c>
      <c r="V27" s="67" t="str">
        <f>IF(OR(U27="",U27=0),"",LOOKUP(U27,Listas!$C$71:$E$74))</f>
        <v>Bajo</v>
      </c>
      <c r="W27" s="69" t="s">
        <v>69</v>
      </c>
      <c r="X27" s="69" t="s">
        <v>105</v>
      </c>
      <c r="Y27" s="69" t="s">
        <v>93</v>
      </c>
    </row>
    <row r="28" spans="1:25" ht="31.5" outlineLevel="1" x14ac:dyDescent="0.3">
      <c r="A28" s="82"/>
      <c r="B28" s="70"/>
      <c r="C28" s="70"/>
      <c r="D28" s="70"/>
      <c r="E28" s="70"/>
      <c r="F28" s="70"/>
      <c r="G28" s="31" t="s">
        <v>156</v>
      </c>
      <c r="H28" s="78"/>
      <c r="I28" s="80"/>
      <c r="J28" s="31" t="s">
        <v>181</v>
      </c>
      <c r="K28" s="70"/>
      <c r="L28" s="70"/>
      <c r="M28" s="66"/>
      <c r="N28" s="68"/>
      <c r="O28" s="70"/>
      <c r="P28" s="70"/>
      <c r="Q28" s="73"/>
      <c r="R28" s="73"/>
      <c r="S28" s="70"/>
      <c r="T28" s="70"/>
      <c r="U28" s="66"/>
      <c r="V28" s="68"/>
      <c r="W28" s="70"/>
      <c r="X28" s="70"/>
      <c r="Y28" s="70"/>
    </row>
    <row r="29" spans="1:25" s="6" customFormat="1" ht="97.5" customHeight="1" outlineLevel="1" x14ac:dyDescent="0.35">
      <c r="A29" s="85"/>
      <c r="B29" s="71"/>
      <c r="C29" s="71"/>
      <c r="D29" s="30" t="s">
        <v>45</v>
      </c>
      <c r="E29" s="71"/>
      <c r="F29" s="44" t="s">
        <v>158</v>
      </c>
      <c r="G29" s="31" t="s">
        <v>144</v>
      </c>
      <c r="H29" s="32">
        <v>1</v>
      </c>
      <c r="I29" s="33">
        <f>IF(H29="","",VLOOKUP(H29,[1]Listas!$A$82:$B$102,2,FALSE))</f>
        <v>0</v>
      </c>
      <c r="J29" s="31" t="s">
        <v>182</v>
      </c>
      <c r="K29" s="71"/>
      <c r="L29" s="71"/>
      <c r="M29" s="75"/>
      <c r="N29" s="76"/>
      <c r="O29" s="71"/>
      <c r="P29" s="71"/>
      <c r="Q29" s="74"/>
      <c r="R29" s="74"/>
      <c r="S29" s="71"/>
      <c r="T29" s="71"/>
      <c r="U29" s="75"/>
      <c r="V29" s="76"/>
      <c r="W29" s="71"/>
      <c r="X29" s="71"/>
      <c r="Y29" s="71"/>
    </row>
    <row r="30" spans="1:25" ht="63" outlineLevel="1" x14ac:dyDescent="0.3">
      <c r="A30" s="39">
        <v>14</v>
      </c>
      <c r="B30" s="30" t="s">
        <v>40</v>
      </c>
      <c r="C30" s="30" t="s">
        <v>43</v>
      </c>
      <c r="D30" s="30" t="s">
        <v>46</v>
      </c>
      <c r="E30" s="31" t="s">
        <v>50</v>
      </c>
      <c r="F30" s="31" t="s">
        <v>183</v>
      </c>
      <c r="G30" s="31" t="s">
        <v>98</v>
      </c>
      <c r="H30" s="32">
        <v>0</v>
      </c>
      <c r="I30" s="33">
        <f>IF(H30="","",VLOOKUP(H30,Listas!$A$83:$B$103,2,FALSE))</f>
        <v>1</v>
      </c>
      <c r="J30" s="31" t="s">
        <v>184</v>
      </c>
      <c r="K30" s="30">
        <v>1</v>
      </c>
      <c r="L30" s="30">
        <v>2</v>
      </c>
      <c r="M30" s="34">
        <f>IF(OR(K30="",L30=""),"",+K30+L30)</f>
        <v>3</v>
      </c>
      <c r="N30" s="35" t="str">
        <f>IF(OR(M30="",M30=0),"",LOOKUP(M30,Listas!$C$71:$E$74))</f>
        <v>Bajo</v>
      </c>
      <c r="O30" s="31" t="s">
        <v>195</v>
      </c>
      <c r="P30" s="31" t="s">
        <v>94</v>
      </c>
      <c r="Q30" s="36" t="s">
        <v>101</v>
      </c>
      <c r="R30" s="36" t="s">
        <v>102</v>
      </c>
      <c r="S30" s="30">
        <v>1</v>
      </c>
      <c r="T30" s="30">
        <v>2</v>
      </c>
      <c r="U30" s="34">
        <f>IF(OR(S30="",T30=""),"",S30+T30)</f>
        <v>3</v>
      </c>
      <c r="V30" s="35" t="str">
        <f>IF(OR(U30="",U30=0),"",LOOKUP(U30,Listas!$C$71:$E$74))</f>
        <v>Bajo</v>
      </c>
      <c r="W30" s="30" t="s">
        <v>68</v>
      </c>
      <c r="X30" s="30" t="s">
        <v>125</v>
      </c>
      <c r="Y30" s="30" t="s">
        <v>93</v>
      </c>
    </row>
    <row r="31" spans="1:25" ht="88.5" customHeight="1" outlineLevel="1" x14ac:dyDescent="0.3">
      <c r="A31" s="39">
        <v>15</v>
      </c>
      <c r="B31" s="30" t="s">
        <v>40</v>
      </c>
      <c r="C31" s="30" t="s">
        <v>43</v>
      </c>
      <c r="D31" s="30" t="s">
        <v>46</v>
      </c>
      <c r="E31" s="31" t="s">
        <v>50</v>
      </c>
      <c r="F31" s="31" t="s">
        <v>159</v>
      </c>
      <c r="G31" s="31" t="s">
        <v>160</v>
      </c>
      <c r="H31" s="32">
        <v>0.5</v>
      </c>
      <c r="I31" s="33">
        <f>IF(H31="","",VLOOKUP(H31,Listas!$A$83:$B$103,2,FALSE))</f>
        <v>0.5</v>
      </c>
      <c r="J31" s="31" t="s">
        <v>196</v>
      </c>
      <c r="K31" s="30">
        <v>1</v>
      </c>
      <c r="L31" s="30">
        <v>1</v>
      </c>
      <c r="M31" s="34">
        <f>IF(OR(K31="",L31=""),"",+K31+L31)</f>
        <v>2</v>
      </c>
      <c r="N31" s="35" t="str">
        <f>IF(OR(M31="",M31=0),"",LOOKUP(M31,Listas!$C$71:$E$74))</f>
        <v>Bajo</v>
      </c>
      <c r="O31" s="31" t="s">
        <v>109</v>
      </c>
      <c r="P31" s="31" t="s">
        <v>94</v>
      </c>
      <c r="Q31" s="36" t="s">
        <v>101</v>
      </c>
      <c r="R31" s="36" t="s">
        <v>102</v>
      </c>
      <c r="S31" s="30">
        <v>2</v>
      </c>
      <c r="T31" s="30">
        <v>2</v>
      </c>
      <c r="U31" s="34">
        <f>IF(OR(S31="",T31=""),"",S31+T31)</f>
        <v>4</v>
      </c>
      <c r="V31" s="35" t="str">
        <f>IF(OR(U31="",U31=0),"",LOOKUP(U31,Listas!$C$71:$E$74))</f>
        <v>Bajo</v>
      </c>
      <c r="W31" s="30" t="s">
        <v>69</v>
      </c>
      <c r="X31" s="30" t="s">
        <v>126</v>
      </c>
      <c r="Y31" s="30" t="s">
        <v>93</v>
      </c>
    </row>
    <row r="32" spans="1:25" ht="63" outlineLevel="1" x14ac:dyDescent="0.3">
      <c r="A32" s="39">
        <v>16</v>
      </c>
      <c r="B32" s="30" t="s">
        <v>40</v>
      </c>
      <c r="C32" s="30" t="s">
        <v>43</v>
      </c>
      <c r="D32" s="30" t="s">
        <v>46</v>
      </c>
      <c r="E32" s="31" t="s">
        <v>72</v>
      </c>
      <c r="F32" s="31" t="s">
        <v>162</v>
      </c>
      <c r="G32" s="31" t="s">
        <v>161</v>
      </c>
      <c r="H32" s="32">
        <v>0</v>
      </c>
      <c r="I32" s="33">
        <f>IF(H32="","",VLOOKUP(H32,Listas!$A$83:$B$103,2,FALSE))</f>
        <v>1</v>
      </c>
      <c r="J32" s="31" t="s">
        <v>185</v>
      </c>
      <c r="K32" s="30">
        <v>1</v>
      </c>
      <c r="L32" s="30">
        <v>2</v>
      </c>
      <c r="M32" s="34">
        <f>IF(OR(K32="",L32=""),"",+K32+L32)</f>
        <v>3</v>
      </c>
      <c r="N32" s="35" t="str">
        <f>IF(OR(M32="",M32=0),"",LOOKUP(M32,Listas!$C$71:$E$74))</f>
        <v>Bajo</v>
      </c>
      <c r="O32" s="31" t="s">
        <v>197</v>
      </c>
      <c r="P32" s="31" t="s">
        <v>94</v>
      </c>
      <c r="Q32" s="36" t="s">
        <v>101</v>
      </c>
      <c r="R32" s="36" t="s">
        <v>102</v>
      </c>
      <c r="S32" s="30">
        <v>2</v>
      </c>
      <c r="T32" s="30">
        <v>2</v>
      </c>
      <c r="U32" s="34">
        <f>IF(OR(S32="",T32=""),"",S32+T32)</f>
        <v>4</v>
      </c>
      <c r="V32" s="35" t="str">
        <f>IF(OR(U32="",U32=0),"",LOOKUP(U32,Listas!$C$71:$E$74))</f>
        <v>Bajo</v>
      </c>
      <c r="W32" s="30" t="s">
        <v>69</v>
      </c>
      <c r="X32" s="30" t="s">
        <v>125</v>
      </c>
      <c r="Y32" s="30" t="s">
        <v>93</v>
      </c>
    </row>
    <row r="33" spans="1:25" ht="73.5" customHeight="1" x14ac:dyDescent="0.3">
      <c r="A33" s="39">
        <v>17</v>
      </c>
      <c r="B33" s="30" t="s">
        <v>40</v>
      </c>
      <c r="C33" s="30" t="s">
        <v>43</v>
      </c>
      <c r="D33" s="30" t="s">
        <v>46</v>
      </c>
      <c r="E33" s="31" t="s">
        <v>71</v>
      </c>
      <c r="F33" s="31" t="s">
        <v>164</v>
      </c>
      <c r="G33" s="31" t="s">
        <v>134</v>
      </c>
      <c r="H33" s="32">
        <v>0</v>
      </c>
      <c r="I33" s="33">
        <f>IF(H33="","",VLOOKUP(H33,[2]Listas!$A$82:$B$102,2,FALSE))</f>
        <v>1</v>
      </c>
      <c r="J33" s="31" t="s">
        <v>186</v>
      </c>
      <c r="K33" s="30">
        <v>2</v>
      </c>
      <c r="L33" s="30">
        <v>3</v>
      </c>
      <c r="M33" s="34">
        <f t="shared" ref="M33" si="8">IF(OR(K33="",L33=""),"",+K33+L33)</f>
        <v>5</v>
      </c>
      <c r="N33" s="35" t="str">
        <f>IF(OR(M33="",M33=0),"",LOOKUP(M33,Listas!$C$71:$E$74))</f>
        <v>Medio</v>
      </c>
      <c r="O33" s="31" t="s">
        <v>135</v>
      </c>
      <c r="P33" s="31" t="s">
        <v>95</v>
      </c>
      <c r="Q33" s="36" t="s">
        <v>101</v>
      </c>
      <c r="R33" s="36" t="s">
        <v>102</v>
      </c>
      <c r="S33" s="30">
        <v>1</v>
      </c>
      <c r="T33" s="30">
        <v>1</v>
      </c>
      <c r="U33" s="34">
        <f t="shared" ref="U33" si="9">IF(OR(S33="",T33=""),"",S33+T33)</f>
        <v>2</v>
      </c>
      <c r="V33" s="35" t="str">
        <f>IF(OR(U33="",U33=0),"",LOOKUP(U33,Listas!$C$71:$E$74))</f>
        <v>Bajo</v>
      </c>
      <c r="W33" s="30" t="s">
        <v>68</v>
      </c>
      <c r="X33" s="30" t="s">
        <v>90</v>
      </c>
      <c r="Y33" s="30" t="s">
        <v>93</v>
      </c>
    </row>
    <row r="34" spans="1:25" x14ac:dyDescent="0.3">
      <c r="A34" s="56" t="s">
        <v>107</v>
      </c>
      <c r="B34" s="56"/>
      <c r="C34" s="56"/>
      <c r="D34" s="56"/>
      <c r="E34" s="56"/>
      <c r="F34" s="56"/>
      <c r="G34" s="56"/>
      <c r="H34" s="57"/>
      <c r="I34" s="57"/>
      <c r="J34" s="57"/>
      <c r="K34" s="57"/>
      <c r="L34" s="56"/>
      <c r="M34" s="56"/>
      <c r="N34" s="56"/>
      <c r="O34" s="56"/>
      <c r="P34" s="56"/>
      <c r="Q34" s="56"/>
      <c r="R34" s="56"/>
      <c r="S34" s="56"/>
      <c r="T34" s="56"/>
      <c r="U34" s="57"/>
      <c r="V34" s="57"/>
      <c r="W34" s="57"/>
      <c r="X34" s="57"/>
      <c r="Y34" s="56"/>
    </row>
    <row r="35" spans="1:25" x14ac:dyDescent="0.3">
      <c r="A35" s="40" t="s">
        <v>131</v>
      </c>
      <c r="B35" s="45"/>
      <c r="C35" s="58"/>
      <c r="D35" s="58"/>
      <c r="E35" s="58"/>
      <c r="F35" s="45"/>
      <c r="G35" s="45"/>
      <c r="H35" s="45"/>
      <c r="I35" s="45"/>
      <c r="J35" s="57"/>
      <c r="K35" s="57"/>
      <c r="L35" s="45"/>
      <c r="M35" s="45"/>
      <c r="N35" s="45"/>
      <c r="O35" s="41" t="s">
        <v>132</v>
      </c>
      <c r="P35" s="45"/>
      <c r="Q35" s="45"/>
      <c r="R35" s="45"/>
      <c r="S35" s="45"/>
      <c r="T35" s="45"/>
      <c r="U35" s="45"/>
      <c r="V35" s="45"/>
      <c r="W35" s="45"/>
      <c r="X35" s="45"/>
      <c r="Y35" s="45"/>
    </row>
    <row r="36" spans="1:25" ht="15" customHeight="1" x14ac:dyDescent="0.3">
      <c r="A36" s="58"/>
      <c r="B36" s="58"/>
      <c r="C36" s="58"/>
      <c r="D36" s="58"/>
      <c r="E36" s="58"/>
      <c r="F36" s="45"/>
      <c r="G36" s="45"/>
      <c r="H36" s="45"/>
      <c r="I36" s="45"/>
      <c r="J36" s="57"/>
      <c r="K36" s="57"/>
      <c r="L36" s="45"/>
      <c r="M36" s="45"/>
      <c r="N36" s="45"/>
      <c r="O36" s="45"/>
      <c r="P36" s="45"/>
      <c r="Q36" s="45"/>
      <c r="R36" s="45"/>
      <c r="S36" s="45"/>
      <c r="T36" s="45"/>
      <c r="U36" s="45"/>
      <c r="V36" s="45"/>
      <c r="W36" s="45"/>
      <c r="X36" s="45"/>
      <c r="Y36" s="45"/>
    </row>
    <row r="37" spans="1:25" x14ac:dyDescent="0.3">
      <c r="A37" s="45"/>
      <c r="B37" s="59"/>
      <c r="C37" s="59"/>
      <c r="D37" s="59"/>
      <c r="E37" s="59"/>
      <c r="F37" s="60"/>
      <c r="G37" s="61"/>
      <c r="H37" s="43"/>
      <c r="I37" s="62"/>
      <c r="J37" s="57"/>
      <c r="K37" s="57"/>
      <c r="L37" s="45"/>
      <c r="M37" s="45"/>
      <c r="N37" s="45"/>
      <c r="O37" s="60"/>
      <c r="P37" s="59"/>
      <c r="Q37" s="59"/>
      <c r="R37" s="59"/>
      <c r="S37" s="60"/>
      <c r="T37" s="60"/>
      <c r="U37" s="60"/>
      <c r="V37" s="45"/>
      <c r="W37" s="45"/>
      <c r="X37" s="45"/>
      <c r="Y37" s="45"/>
    </row>
    <row r="38" spans="1:25" x14ac:dyDescent="0.3">
      <c r="A38" s="45"/>
      <c r="B38" s="95" t="s">
        <v>128</v>
      </c>
      <c r="C38" s="95"/>
      <c r="D38" s="95"/>
      <c r="E38" s="95"/>
      <c r="F38" s="95"/>
      <c r="G38" s="95"/>
      <c r="H38" s="45"/>
      <c r="I38" s="45"/>
      <c r="J38" s="45"/>
      <c r="K38" s="45"/>
      <c r="L38" s="45"/>
      <c r="M38" s="45"/>
      <c r="N38" s="45"/>
      <c r="O38" s="95" t="s">
        <v>128</v>
      </c>
      <c r="P38" s="95"/>
      <c r="Q38" s="95"/>
      <c r="R38" s="95"/>
      <c r="S38" s="95"/>
      <c r="T38" s="95"/>
      <c r="U38" s="95"/>
      <c r="V38" s="45"/>
      <c r="W38" s="45"/>
      <c r="X38" s="45"/>
      <c r="Y38" s="45"/>
    </row>
    <row r="39" spans="1:25" x14ac:dyDescent="0.3">
      <c r="A39" s="45"/>
      <c r="B39" s="95" t="s">
        <v>129</v>
      </c>
      <c r="C39" s="95"/>
      <c r="D39" s="95"/>
      <c r="E39" s="95"/>
      <c r="F39" s="95"/>
      <c r="G39" s="95"/>
      <c r="H39" s="45"/>
      <c r="I39" s="45"/>
      <c r="J39" s="45"/>
      <c r="K39" s="45"/>
      <c r="L39" s="45"/>
      <c r="M39" s="45"/>
      <c r="N39" s="45"/>
      <c r="O39" s="95" t="s">
        <v>129</v>
      </c>
      <c r="P39" s="95"/>
      <c r="Q39" s="95"/>
      <c r="R39" s="95"/>
      <c r="S39" s="95"/>
      <c r="T39" s="95"/>
      <c r="U39" s="95"/>
      <c r="V39" s="45"/>
      <c r="W39" s="45"/>
      <c r="X39" s="45"/>
      <c r="Y39" s="45"/>
    </row>
    <row r="40" spans="1:25" x14ac:dyDescent="0.3">
      <c r="A40" s="45"/>
      <c r="B40" s="43"/>
      <c r="C40" s="43"/>
      <c r="D40" s="43"/>
      <c r="E40" s="43"/>
      <c r="F40" s="43"/>
      <c r="G40" s="43"/>
      <c r="H40" s="45"/>
      <c r="I40" s="45"/>
      <c r="J40" s="45"/>
      <c r="K40" s="45"/>
      <c r="L40" s="45"/>
      <c r="M40" s="45"/>
      <c r="N40" s="45"/>
      <c r="O40" s="43"/>
      <c r="P40" s="43"/>
      <c r="Q40" s="43"/>
      <c r="R40" s="43"/>
      <c r="S40" s="43"/>
      <c r="T40" s="43"/>
      <c r="U40" s="43"/>
      <c r="V40" s="45"/>
      <c r="W40" s="45"/>
      <c r="X40" s="45"/>
      <c r="Y40" s="45"/>
    </row>
    <row r="41" spans="1:25" x14ac:dyDescent="0.3">
      <c r="A41" s="102" t="s">
        <v>33</v>
      </c>
      <c r="B41" s="102"/>
      <c r="C41" s="103"/>
      <c r="D41" s="103"/>
      <c r="E41" s="103"/>
      <c r="F41" s="103"/>
      <c r="G41" s="103"/>
      <c r="H41" s="103"/>
      <c r="I41" s="103"/>
      <c r="J41" s="103"/>
      <c r="K41" s="45"/>
      <c r="L41" s="45"/>
      <c r="M41" s="45"/>
      <c r="N41" s="45"/>
      <c r="O41" s="45"/>
      <c r="P41" s="45"/>
      <c r="Q41" s="45"/>
      <c r="R41" s="45"/>
      <c r="S41" s="45"/>
      <c r="T41" s="45"/>
      <c r="U41" s="45"/>
      <c r="V41" s="45"/>
      <c r="W41" s="45"/>
      <c r="X41" s="45"/>
      <c r="Y41" s="45"/>
    </row>
    <row r="42" spans="1:25" x14ac:dyDescent="0.3">
      <c r="A42" s="102" t="s">
        <v>110</v>
      </c>
      <c r="B42" s="102"/>
      <c r="C42" s="103"/>
      <c r="D42" s="103"/>
      <c r="E42" s="103"/>
      <c r="F42" s="103"/>
      <c r="G42" s="103"/>
      <c r="H42" s="103"/>
      <c r="I42" s="103"/>
      <c r="J42" s="103"/>
      <c r="K42" s="45"/>
      <c r="L42" s="45"/>
      <c r="M42" s="45"/>
      <c r="N42" s="45"/>
      <c r="O42" s="45"/>
      <c r="P42" s="45"/>
      <c r="Q42" s="45"/>
      <c r="R42" s="45"/>
      <c r="S42" s="45"/>
      <c r="T42" s="45"/>
      <c r="U42" s="45"/>
      <c r="V42" s="45"/>
      <c r="W42" s="45"/>
      <c r="X42" s="45"/>
      <c r="Y42" s="45"/>
    </row>
    <row r="43" spans="1:25" x14ac:dyDescent="0.3">
      <c r="A43" s="102" t="s">
        <v>111</v>
      </c>
      <c r="B43" s="102"/>
      <c r="C43" s="103"/>
      <c r="D43" s="103"/>
      <c r="E43" s="103"/>
      <c r="F43" s="103"/>
      <c r="G43" s="103"/>
      <c r="H43" s="103"/>
      <c r="I43" s="103"/>
      <c r="J43" s="103"/>
      <c r="K43" s="45"/>
      <c r="L43" s="45"/>
      <c r="M43" s="45"/>
      <c r="N43" s="45"/>
      <c r="O43" s="45"/>
      <c r="P43" s="45"/>
      <c r="Q43" s="45"/>
      <c r="R43" s="45"/>
      <c r="S43" s="45"/>
      <c r="T43" s="45"/>
      <c r="U43" s="45"/>
      <c r="V43" s="45"/>
      <c r="W43" s="45"/>
      <c r="X43" s="45"/>
      <c r="Y43" s="45"/>
    </row>
    <row r="44" spans="1:25" ht="15" customHeight="1" x14ac:dyDescent="0.3">
      <c r="A44" s="102" t="s">
        <v>34</v>
      </c>
      <c r="B44" s="102"/>
      <c r="C44" s="103"/>
      <c r="D44" s="103"/>
      <c r="E44" s="103"/>
      <c r="F44" s="103"/>
      <c r="G44" s="103"/>
      <c r="H44" s="103"/>
      <c r="I44" s="103"/>
      <c r="J44" s="103"/>
      <c r="K44" s="45"/>
      <c r="L44" s="45"/>
      <c r="M44" s="45"/>
      <c r="N44" s="45"/>
      <c r="O44" s="45"/>
      <c r="P44" s="45"/>
      <c r="Q44" s="45"/>
      <c r="R44" s="45"/>
      <c r="S44" s="45"/>
      <c r="T44" s="45"/>
      <c r="U44" s="45"/>
      <c r="V44" s="45"/>
      <c r="W44" s="45"/>
      <c r="X44" s="45"/>
      <c r="Y44" s="45"/>
    </row>
    <row r="45" spans="1:25" x14ac:dyDescent="0.3">
      <c r="B45" s="63"/>
      <c r="C45" s="63"/>
      <c r="D45" s="63"/>
      <c r="E45" s="63"/>
      <c r="F45" s="45"/>
      <c r="G45" s="45"/>
      <c r="H45" s="45"/>
      <c r="I45" s="45"/>
      <c r="J45" s="45"/>
      <c r="K45" s="45"/>
      <c r="L45" s="45"/>
      <c r="M45" s="45"/>
      <c r="N45" s="45"/>
      <c r="O45" s="45"/>
      <c r="P45" s="45"/>
      <c r="Q45" s="45"/>
      <c r="R45" s="45"/>
      <c r="S45" s="45"/>
      <c r="T45" s="45"/>
      <c r="U45" s="45"/>
      <c r="V45" s="45"/>
      <c r="W45" s="45"/>
      <c r="X45" s="45"/>
      <c r="Y45" s="45"/>
    </row>
    <row r="46" spans="1:25" ht="17.25" customHeight="1" x14ac:dyDescent="0.3">
      <c r="B46" s="63"/>
      <c r="C46" s="63"/>
      <c r="D46" s="63"/>
      <c r="E46" s="63"/>
      <c r="F46" s="45"/>
      <c r="G46" s="45"/>
      <c r="H46" s="45"/>
      <c r="I46" s="45"/>
      <c r="J46" s="45"/>
      <c r="K46" s="45"/>
      <c r="L46" s="45"/>
      <c r="M46" s="45"/>
      <c r="N46" s="45"/>
      <c r="O46" s="45"/>
      <c r="P46" s="45"/>
      <c r="Q46" s="45"/>
      <c r="R46" s="45"/>
      <c r="S46" s="45"/>
      <c r="T46" s="45"/>
      <c r="U46" s="45"/>
      <c r="V46" s="45"/>
      <c r="W46" s="45"/>
      <c r="X46" s="45"/>
      <c r="Y46" s="45"/>
    </row>
    <row r="47" spans="1:25" x14ac:dyDescent="0.3">
      <c r="F47" s="64"/>
    </row>
  </sheetData>
  <sheetProtection algorithmName="SHA-512" hashValue="tGIpGd78Gli4izMjQpPkTmS4Q2aqFAiT7XAbZjF4Mm3+b3SwyuxYnSISacvV2qy4Ve+tcUEg0JuapBzJINscnw==" saltValue="jftoB33qSCDuyBLIGjPflg==" spinCount="100000" sheet="1" selectLockedCells="1" sort="0" autoFilter="0" pivotTables="0"/>
  <mergeCells count="119">
    <mergeCell ref="D12:D13"/>
    <mergeCell ref="E12:E13"/>
    <mergeCell ref="F12:F13"/>
    <mergeCell ref="V12:V13"/>
    <mergeCell ref="W12:W13"/>
    <mergeCell ref="X12:X13"/>
    <mergeCell ref="Y12:Y13"/>
    <mergeCell ref="L12:L13"/>
    <mergeCell ref="M12:M13"/>
    <mergeCell ref="N12:N13"/>
    <mergeCell ref="P12:P13"/>
    <mergeCell ref="Q12:Q13"/>
    <mergeCell ref="R12:R13"/>
    <mergeCell ref="S12:S13"/>
    <mergeCell ref="T12:T13"/>
    <mergeCell ref="U12:U13"/>
    <mergeCell ref="O39:U39"/>
    <mergeCell ref="B39:G39"/>
    <mergeCell ref="A27:A29"/>
    <mergeCell ref="O20:O22"/>
    <mergeCell ref="K20:K22"/>
    <mergeCell ref="L20:L22"/>
    <mergeCell ref="M20:M22"/>
    <mergeCell ref="N20:N22"/>
    <mergeCell ref="P20:P22"/>
    <mergeCell ref="Q20:Q22"/>
    <mergeCell ref="R20:R22"/>
    <mergeCell ref="S20:S22"/>
    <mergeCell ref="T20:T22"/>
    <mergeCell ref="H27:H28"/>
    <mergeCell ref="I27:I28"/>
    <mergeCell ref="D27:D28"/>
    <mergeCell ref="F27:F28"/>
    <mergeCell ref="T27:T29"/>
    <mergeCell ref="U27:U29"/>
    <mergeCell ref="K27:K29"/>
    <mergeCell ref="L27:L29"/>
    <mergeCell ref="M27:M29"/>
    <mergeCell ref="N27:N29"/>
    <mergeCell ref="S27:S29"/>
    <mergeCell ref="A44:B44"/>
    <mergeCell ref="A42:B42"/>
    <mergeCell ref="A43:B43"/>
    <mergeCell ref="A41:B41"/>
    <mergeCell ref="G44:J44"/>
    <mergeCell ref="C41:F41"/>
    <mergeCell ref="C42:F42"/>
    <mergeCell ref="C43:F43"/>
    <mergeCell ref="C44:F44"/>
    <mergeCell ref="G41:J41"/>
    <mergeCell ref="G42:J42"/>
    <mergeCell ref="G43:J43"/>
    <mergeCell ref="A1:Y1"/>
    <mergeCell ref="A2:Y2"/>
    <mergeCell ref="H9:I9"/>
    <mergeCell ref="X9:Y9"/>
    <mergeCell ref="A9:F9"/>
    <mergeCell ref="K9:N9"/>
    <mergeCell ref="O9:R9"/>
    <mergeCell ref="S9:W9"/>
    <mergeCell ref="B38:G38"/>
    <mergeCell ref="C4:Y5"/>
    <mergeCell ref="O12:O13"/>
    <mergeCell ref="H12:H13"/>
    <mergeCell ref="I12:I13"/>
    <mergeCell ref="J12:J13"/>
    <mergeCell ref="K12:K13"/>
    <mergeCell ref="O38:U38"/>
    <mergeCell ref="Y27:Y29"/>
    <mergeCell ref="V27:V29"/>
    <mergeCell ref="W27:W29"/>
    <mergeCell ref="X27:X29"/>
    <mergeCell ref="O27:O29"/>
    <mergeCell ref="A12:A13"/>
    <mergeCell ref="B12:B13"/>
    <mergeCell ref="C12:C13"/>
    <mergeCell ref="L25:L26"/>
    <mergeCell ref="M25:M26"/>
    <mergeCell ref="N25:N26"/>
    <mergeCell ref="O25:O26"/>
    <mergeCell ref="P25:P26"/>
    <mergeCell ref="A20:A22"/>
    <mergeCell ref="B20:B22"/>
    <mergeCell ref="C20:C22"/>
    <mergeCell ref="D20:D22"/>
    <mergeCell ref="E20:E22"/>
    <mergeCell ref="F20:F22"/>
    <mergeCell ref="H20:H22"/>
    <mergeCell ref="I20:I22"/>
    <mergeCell ref="A25:A26"/>
    <mergeCell ref="B25:B26"/>
    <mergeCell ref="C25:C26"/>
    <mergeCell ref="D25:D26"/>
    <mergeCell ref="E25:E26"/>
    <mergeCell ref="F25:F26"/>
    <mergeCell ref="U20:U22"/>
    <mergeCell ref="V20:V22"/>
    <mergeCell ref="W20:W22"/>
    <mergeCell ref="X20:X22"/>
    <mergeCell ref="Y20:Y22"/>
    <mergeCell ref="B27:B29"/>
    <mergeCell ref="C27:C29"/>
    <mergeCell ref="E27:E29"/>
    <mergeCell ref="P27:P29"/>
    <mergeCell ref="Q27:Q29"/>
    <mergeCell ref="R27:R29"/>
    <mergeCell ref="Q25:Q26"/>
    <mergeCell ref="R25:R26"/>
    <mergeCell ref="S25:S26"/>
    <mergeCell ref="Y25:Y26"/>
    <mergeCell ref="T25:T26"/>
    <mergeCell ref="U25:U26"/>
    <mergeCell ref="V25:V26"/>
    <mergeCell ref="W25:W26"/>
    <mergeCell ref="X25:X26"/>
    <mergeCell ref="J25:J26"/>
    <mergeCell ref="H25:H26"/>
    <mergeCell ref="I25:I26"/>
    <mergeCell ref="K25:K26"/>
  </mergeCells>
  <printOptions horizontalCentered="1" verticalCentered="1"/>
  <pageMargins left="0.23622047244094491" right="0.23622047244094491" top="0.74803149606299213" bottom="0.74803149606299213" header="0.31496062992125984" footer="0.31496062992125984"/>
  <pageSetup paperSize="133" scale="22" fitToHeight="3" orientation="landscape" r:id="rId1"/>
  <rowBreaks count="1" manualBreakCount="1">
    <brk id="29" max="24" man="1"/>
  </rowBreaks>
  <extLst>
    <ext xmlns:x14="http://schemas.microsoft.com/office/spreadsheetml/2009/9/main" uri="{78C0D931-6437-407d-A8EE-F0AAD7539E65}">
      <x14:conditionalFormattings>
        <x14:conditionalFormatting xmlns:xm="http://schemas.microsoft.com/office/excel/2006/main">
          <x14:cfRule type="cellIs" priority="166" operator="equal" id="{1C2FE967-8C16-4DCF-9965-783E95168087}">
            <xm:f>Listas!$E$71</xm:f>
            <x14:dxf>
              <fill>
                <patternFill>
                  <bgColor rgb="FF92D050"/>
                </patternFill>
              </fill>
            </x14:dxf>
          </x14:cfRule>
          <x14:cfRule type="cellIs" priority="167" operator="equal" id="{DF91546C-737D-4A28-89C4-7C02F9326DF8}">
            <xm:f>Listas!$E$72</xm:f>
            <x14:dxf>
              <fill>
                <patternFill>
                  <bgColor rgb="FFFFFF00"/>
                </patternFill>
              </fill>
            </x14:dxf>
          </x14:cfRule>
          <x14:cfRule type="cellIs" priority="168" operator="equal" id="{1673A3E6-0A93-440E-BB06-3C7EEBB7572F}">
            <xm:f>Listas!$E$73</xm:f>
            <x14:dxf>
              <fill>
                <patternFill>
                  <bgColor theme="5"/>
                </patternFill>
              </fill>
            </x14:dxf>
          </x14:cfRule>
          <x14:cfRule type="cellIs" priority="169" operator="equal" id="{6BB0D9F7-2F43-4C7D-974A-2E75E5EE290A}">
            <xm:f>Listas!$E$74</xm:f>
            <x14:dxf>
              <fill>
                <patternFill>
                  <bgColor rgb="FFC00000"/>
                </patternFill>
              </fill>
            </x14:dxf>
          </x14:cfRule>
          <xm:sqref>N11 N23 V23 N25 V25 N30:N31 V30:V31 N27:N28 V27:V28 N15:N20 V15:V20</xm:sqref>
        </x14:conditionalFormatting>
        <x14:conditionalFormatting xmlns:xm="http://schemas.microsoft.com/office/excel/2006/main">
          <x14:cfRule type="cellIs" priority="154" operator="equal" id="{7F0A190F-C825-4F5F-A75C-F64CCD1D0955}">
            <xm:f>Listas!$E$71</xm:f>
            <x14:dxf>
              <fill>
                <patternFill>
                  <bgColor rgb="FF92D050"/>
                </patternFill>
              </fill>
            </x14:dxf>
          </x14:cfRule>
          <x14:cfRule type="cellIs" priority="155" operator="equal" id="{E55E2574-F00A-4139-AF80-127A8BFD37E4}">
            <xm:f>Listas!$E$72</xm:f>
            <x14:dxf>
              <fill>
                <patternFill>
                  <bgColor rgb="FFFFFF00"/>
                </patternFill>
              </fill>
            </x14:dxf>
          </x14:cfRule>
          <x14:cfRule type="cellIs" priority="156" operator="equal" id="{DB43D022-15D8-4AAE-82B3-E5B3B2A4D193}">
            <xm:f>Listas!$E$73</xm:f>
            <x14:dxf>
              <fill>
                <patternFill>
                  <bgColor theme="5"/>
                </patternFill>
              </fill>
            </x14:dxf>
          </x14:cfRule>
          <x14:cfRule type="cellIs" priority="157"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147" operator="equal" id="{770682BC-64E0-4B9D-85FD-CF6CD5D2D413}">
            <xm:f>Listas!$E$71</xm:f>
            <x14:dxf>
              <fill>
                <patternFill>
                  <bgColor rgb="FF92D050"/>
                </patternFill>
              </fill>
            </x14:dxf>
          </x14:cfRule>
          <x14:cfRule type="cellIs" priority="148" operator="equal" id="{6615BA0E-006E-48FB-9EF8-163314E3196D}">
            <xm:f>Listas!$E$72</xm:f>
            <x14:dxf>
              <fill>
                <patternFill>
                  <bgColor rgb="FFFFFF00"/>
                </patternFill>
              </fill>
            </x14:dxf>
          </x14:cfRule>
          <x14:cfRule type="cellIs" priority="149" operator="equal" id="{A0E7E712-9CD0-4540-B876-C94BFAAE40EF}">
            <xm:f>Listas!$E$73</xm:f>
            <x14:dxf>
              <fill>
                <patternFill>
                  <bgColor theme="5"/>
                </patternFill>
              </fill>
            </x14:dxf>
          </x14:cfRule>
          <x14:cfRule type="cellIs" priority="150" operator="equal" id="{5EDD8524-B07C-43C3-9183-7AF7F406781B}">
            <xm:f>Listas!$E$74</xm:f>
            <x14:dxf>
              <fill>
                <patternFill>
                  <bgColor rgb="FFC00000"/>
                </patternFill>
              </fill>
            </x14:dxf>
          </x14:cfRule>
          <xm:sqref>N14</xm:sqref>
        </x14:conditionalFormatting>
        <x14:conditionalFormatting xmlns:xm="http://schemas.microsoft.com/office/excel/2006/main">
          <x14:cfRule type="cellIs" priority="143" operator="equal" id="{635D48FF-FA31-4BCD-978D-496D0E25A679}">
            <xm:f>Listas!$E$71</xm:f>
            <x14:dxf>
              <fill>
                <patternFill>
                  <bgColor rgb="FF92D050"/>
                </patternFill>
              </fill>
            </x14:dxf>
          </x14:cfRule>
          <x14:cfRule type="cellIs" priority="144" operator="equal" id="{6A59936B-9FC5-4366-B2DD-ACE8E5DDEBBF}">
            <xm:f>Listas!$E$72</xm:f>
            <x14:dxf>
              <fill>
                <patternFill>
                  <bgColor rgb="FFFFFF00"/>
                </patternFill>
              </fill>
            </x14:dxf>
          </x14:cfRule>
          <x14:cfRule type="cellIs" priority="145" operator="equal" id="{B4532F3C-E5EA-4FE9-8297-748B6C285D87}">
            <xm:f>Listas!$E$73</xm:f>
            <x14:dxf>
              <fill>
                <patternFill>
                  <bgColor theme="5"/>
                </patternFill>
              </fill>
            </x14:dxf>
          </x14:cfRule>
          <x14:cfRule type="cellIs" priority="146" operator="equal" id="{3519F681-6685-428F-A5BE-890BF5B8C7D5}">
            <xm:f>Listas!$E$74</xm:f>
            <x14:dxf>
              <fill>
                <patternFill>
                  <bgColor rgb="FFC00000"/>
                </patternFill>
              </fill>
            </x14:dxf>
          </x14:cfRule>
          <xm:sqref>V14</xm:sqref>
        </x14:conditionalFormatting>
        <x14:conditionalFormatting xmlns:xm="http://schemas.microsoft.com/office/excel/2006/main">
          <x14:cfRule type="cellIs" priority="138" operator="equal" id="{3BA19890-D57C-4804-8D05-876B8BFD6DCB}">
            <xm:f>Listas!$E$71</xm:f>
            <x14:dxf>
              <fill>
                <patternFill>
                  <bgColor rgb="FF92D050"/>
                </patternFill>
              </fill>
            </x14:dxf>
          </x14:cfRule>
          <x14:cfRule type="cellIs" priority="139" operator="equal" id="{C0F38039-A182-4186-898D-2D290935BB6C}">
            <xm:f>Listas!$E$72</xm:f>
            <x14:dxf>
              <fill>
                <patternFill>
                  <bgColor rgb="FFFFFF00"/>
                </patternFill>
              </fill>
            </x14:dxf>
          </x14:cfRule>
          <x14:cfRule type="cellIs" priority="140" operator="equal" id="{8099CF53-7E84-41CE-A93C-C424BD622930}">
            <xm:f>Listas!$E$73</xm:f>
            <x14:dxf>
              <fill>
                <patternFill>
                  <bgColor theme="5"/>
                </patternFill>
              </fill>
            </x14:dxf>
          </x14:cfRule>
          <x14:cfRule type="cellIs" priority="141" operator="equal" id="{90742CAD-B97F-47E6-8324-A85755CF4F69}">
            <xm:f>Listas!$E$74</xm:f>
            <x14:dxf>
              <fill>
                <patternFill>
                  <bgColor rgb="FFC00000"/>
                </patternFill>
              </fill>
            </x14:dxf>
          </x14:cfRule>
          <xm:sqref>N12</xm:sqref>
        </x14:conditionalFormatting>
        <x14:conditionalFormatting xmlns:xm="http://schemas.microsoft.com/office/excel/2006/main">
          <x14:cfRule type="cellIs" priority="134" operator="equal" id="{35351112-F9A2-413C-90EC-2BAD8ECF4758}">
            <xm:f>Listas!$E$71</xm:f>
            <x14:dxf>
              <fill>
                <patternFill>
                  <bgColor rgb="FF92D050"/>
                </patternFill>
              </fill>
            </x14:dxf>
          </x14:cfRule>
          <x14:cfRule type="cellIs" priority="135" operator="equal" id="{7D8E1FB1-565E-41C5-BAB7-D73E7473704B}">
            <xm:f>Listas!$E$72</xm:f>
            <x14:dxf>
              <fill>
                <patternFill>
                  <bgColor rgb="FFFFFF00"/>
                </patternFill>
              </fill>
            </x14:dxf>
          </x14:cfRule>
          <x14:cfRule type="cellIs" priority="136" operator="equal" id="{E1B8E84B-CB09-406C-96CB-F432FF635343}">
            <xm:f>Listas!$E$73</xm:f>
            <x14:dxf>
              <fill>
                <patternFill>
                  <bgColor theme="5"/>
                </patternFill>
              </fill>
            </x14:dxf>
          </x14:cfRule>
          <x14:cfRule type="cellIs" priority="137" operator="equal" id="{5AABE560-F495-4AFA-A9C5-B7E8E848DE1E}">
            <xm:f>Listas!$E$74</xm:f>
            <x14:dxf>
              <fill>
                <patternFill>
                  <bgColor rgb="FFC00000"/>
                </patternFill>
              </fill>
            </x14:dxf>
          </x14:cfRule>
          <xm:sqref>V12</xm:sqref>
        </x14:conditionalFormatting>
        <x14:conditionalFormatting xmlns:xm="http://schemas.microsoft.com/office/excel/2006/main">
          <x14:cfRule type="cellIs" priority="129" operator="equal" id="{DC18439B-C032-40F4-822D-8A5C1743D5BB}">
            <xm:f>Listas!$E$71</xm:f>
            <x14:dxf>
              <fill>
                <patternFill>
                  <bgColor rgb="FF92D050"/>
                </patternFill>
              </fill>
            </x14:dxf>
          </x14:cfRule>
          <x14:cfRule type="cellIs" priority="130" operator="equal" id="{C03D9AA0-BA2C-4633-8197-E5C235EDCFC1}">
            <xm:f>Listas!$E$72</xm:f>
            <x14:dxf>
              <fill>
                <patternFill>
                  <bgColor rgb="FFFFFF00"/>
                </patternFill>
              </fill>
            </x14:dxf>
          </x14:cfRule>
          <x14:cfRule type="cellIs" priority="131" operator="equal" id="{C6F7FAC2-7737-4AE4-9926-39345B7EEF97}">
            <xm:f>Listas!$E$73</xm:f>
            <x14:dxf>
              <fill>
                <patternFill>
                  <bgColor theme="5"/>
                </patternFill>
              </fill>
            </x14:dxf>
          </x14:cfRule>
          <x14:cfRule type="cellIs" priority="132" operator="equal" id="{F12748BF-6870-43F7-A509-CD7F14502F20}">
            <xm:f>Listas!$E$74</xm:f>
            <x14:dxf>
              <fill>
                <patternFill>
                  <bgColor rgb="FFC00000"/>
                </patternFill>
              </fill>
            </x14:dxf>
          </x14:cfRule>
          <xm:sqref>N32</xm:sqref>
        </x14:conditionalFormatting>
        <x14:conditionalFormatting xmlns:xm="http://schemas.microsoft.com/office/excel/2006/main">
          <x14:cfRule type="cellIs" priority="125" operator="equal" id="{354AE5C0-4F52-4EE5-961E-5FA6162B85B1}">
            <xm:f>Listas!$E$71</xm:f>
            <x14:dxf>
              <fill>
                <patternFill>
                  <bgColor rgb="FF92D050"/>
                </patternFill>
              </fill>
            </x14:dxf>
          </x14:cfRule>
          <x14:cfRule type="cellIs" priority="126" operator="equal" id="{5DEE9B79-1DEA-4B0B-99EE-D2A9AEE99F5F}">
            <xm:f>Listas!$E$72</xm:f>
            <x14:dxf>
              <fill>
                <patternFill>
                  <bgColor rgb="FFFFFF00"/>
                </patternFill>
              </fill>
            </x14:dxf>
          </x14:cfRule>
          <x14:cfRule type="cellIs" priority="127" operator="equal" id="{B1DF8558-73EE-4D9E-9CEE-36993AAE4090}">
            <xm:f>Listas!$E$73</xm:f>
            <x14:dxf>
              <fill>
                <patternFill>
                  <bgColor theme="5"/>
                </patternFill>
              </fill>
            </x14:dxf>
          </x14:cfRule>
          <x14:cfRule type="cellIs" priority="128" operator="equal" id="{56A5284B-C761-4AA3-BEB9-9EE6B594880A}">
            <xm:f>Listas!$E$74</xm:f>
            <x14:dxf>
              <fill>
                <patternFill>
                  <bgColor rgb="FFC00000"/>
                </patternFill>
              </fill>
            </x14:dxf>
          </x14:cfRule>
          <xm:sqref>V32</xm:sqref>
        </x14:conditionalFormatting>
        <x14:conditionalFormatting xmlns:xm="http://schemas.microsoft.com/office/excel/2006/main">
          <x14:cfRule type="cellIs" priority="57" operator="equal" id="{C8134689-AA51-4970-A98F-5DF234EAC8C9}">
            <xm:f>Listas!$E$71</xm:f>
            <x14:dxf>
              <fill>
                <patternFill>
                  <bgColor rgb="FF92D050"/>
                </patternFill>
              </fill>
            </x14:dxf>
          </x14:cfRule>
          <x14:cfRule type="cellIs" priority="58" operator="equal" id="{11725C22-50E6-4DE4-878E-85FF8221305D}">
            <xm:f>Listas!$E$72</xm:f>
            <x14:dxf>
              <fill>
                <patternFill>
                  <bgColor rgb="FFFFFF00"/>
                </patternFill>
              </fill>
            </x14:dxf>
          </x14:cfRule>
          <x14:cfRule type="cellIs" priority="59" operator="equal" id="{CAC85594-14D8-4C59-B4B2-3983CF2AF497}">
            <xm:f>Listas!$E$73</xm:f>
            <x14:dxf>
              <fill>
                <patternFill>
                  <bgColor theme="5"/>
                </patternFill>
              </fill>
            </x14:dxf>
          </x14:cfRule>
          <x14:cfRule type="cellIs" priority="60" operator="equal" id="{99D0F770-B8EE-4250-B7D0-262B3CC6A219}">
            <xm:f>Listas!$E$74</xm:f>
            <x14:dxf>
              <fill>
                <patternFill>
                  <bgColor rgb="FFC00000"/>
                </patternFill>
              </fill>
            </x14:dxf>
          </x14:cfRule>
          <xm:sqref>N33</xm:sqref>
        </x14:conditionalFormatting>
        <x14:conditionalFormatting xmlns:xm="http://schemas.microsoft.com/office/excel/2006/main">
          <x14:cfRule type="cellIs" priority="45" operator="equal" id="{35D72779-9DD5-4011-8754-B7ED000FBFE7}">
            <xm:f>Listas!$E$71</xm:f>
            <x14:dxf>
              <fill>
                <patternFill>
                  <bgColor rgb="FF92D050"/>
                </patternFill>
              </fill>
            </x14:dxf>
          </x14:cfRule>
          <x14:cfRule type="cellIs" priority="46" operator="equal" id="{F782F963-A33D-4B11-BE78-BDEFF687C1FA}">
            <xm:f>Listas!$E$72</xm:f>
            <x14:dxf>
              <fill>
                <patternFill>
                  <bgColor rgb="FFFFFF00"/>
                </patternFill>
              </fill>
            </x14:dxf>
          </x14:cfRule>
          <x14:cfRule type="cellIs" priority="47" operator="equal" id="{91CDA489-6EA0-4493-882F-6F36217013AB}">
            <xm:f>Listas!$E$73</xm:f>
            <x14:dxf>
              <fill>
                <patternFill>
                  <bgColor theme="5"/>
                </patternFill>
              </fill>
            </x14:dxf>
          </x14:cfRule>
          <x14:cfRule type="cellIs" priority="48" operator="equal" id="{1635198A-58C6-4906-938D-C86287A74C59}">
            <xm:f>Listas!$E$74</xm:f>
            <x14:dxf>
              <fill>
                <patternFill>
                  <bgColor rgb="FFC00000"/>
                </patternFill>
              </fill>
            </x14:dxf>
          </x14:cfRule>
          <xm:sqref>V33</xm:sqref>
        </x14:conditionalFormatting>
        <x14:conditionalFormatting xmlns:xm="http://schemas.microsoft.com/office/excel/2006/main">
          <x14:cfRule type="cellIs" priority="41" operator="equal" id="{B6BCBD2A-93C8-4C34-9078-83C60B56339A}">
            <xm:f>Listas!$E$71</xm:f>
            <x14:dxf>
              <fill>
                <patternFill>
                  <bgColor rgb="FF92D050"/>
                </patternFill>
              </fill>
            </x14:dxf>
          </x14:cfRule>
          <x14:cfRule type="cellIs" priority="42" operator="equal" id="{8FC47829-1B23-47C0-A02C-0F8B3E554DE6}">
            <xm:f>Listas!$E$72</xm:f>
            <x14:dxf>
              <fill>
                <patternFill>
                  <bgColor rgb="FFFFFF00"/>
                </patternFill>
              </fill>
            </x14:dxf>
          </x14:cfRule>
          <x14:cfRule type="cellIs" priority="43" operator="equal" id="{E93BD994-1C8A-412B-9C6B-9CDAD49481A6}">
            <xm:f>Listas!$E$73</xm:f>
            <x14:dxf>
              <fill>
                <patternFill>
                  <bgColor theme="5"/>
                </patternFill>
              </fill>
            </x14:dxf>
          </x14:cfRule>
          <x14:cfRule type="cellIs" priority="44" operator="equal" id="{E636C130-57DE-41B0-880A-8073FD0D5BF4}">
            <xm:f>Listas!$E$74</xm:f>
            <x14:dxf>
              <fill>
                <patternFill>
                  <bgColor rgb="FFC00000"/>
                </patternFill>
              </fill>
            </x14:dxf>
          </x14:cfRule>
          <xm:sqref>V23</xm:sqref>
        </x14:conditionalFormatting>
        <x14:conditionalFormatting xmlns:xm="http://schemas.microsoft.com/office/excel/2006/main">
          <x14:cfRule type="cellIs" priority="17" operator="equal" id="{F383FF95-E7D1-4219-95ED-CC8A7B570CF7}">
            <xm:f>Listas!$E$71</xm:f>
            <x14:dxf>
              <fill>
                <patternFill>
                  <bgColor rgb="FF92D050"/>
                </patternFill>
              </fill>
            </x14:dxf>
          </x14:cfRule>
          <x14:cfRule type="cellIs" priority="18" operator="equal" id="{0F3B1A26-F001-4049-A48A-EF267731A84B}">
            <xm:f>Listas!$E$72</xm:f>
            <x14:dxf>
              <fill>
                <patternFill>
                  <bgColor rgb="FFFFFF00"/>
                </patternFill>
              </fill>
            </x14:dxf>
          </x14:cfRule>
          <x14:cfRule type="cellIs" priority="19" operator="equal" id="{E8CACB72-2D5A-47FD-8598-C01C412C53B0}">
            <xm:f>Listas!$E$73</xm:f>
            <x14:dxf>
              <fill>
                <patternFill>
                  <bgColor theme="5"/>
                </patternFill>
              </fill>
            </x14:dxf>
          </x14:cfRule>
          <x14:cfRule type="cellIs" priority="20" operator="equal" id="{CFD28010-0B2A-4A3F-8BDB-71C59B40A429}">
            <xm:f>Listas!$E$74</xm:f>
            <x14:dxf>
              <fill>
                <patternFill>
                  <bgColor rgb="FFC00000"/>
                </patternFill>
              </fill>
            </x14:dxf>
          </x14:cfRule>
          <xm:sqref>N24</xm:sqref>
        </x14:conditionalFormatting>
        <x14:conditionalFormatting xmlns:xm="http://schemas.microsoft.com/office/excel/2006/main">
          <x14:cfRule type="cellIs" priority="13" operator="equal" id="{26281096-AE5F-4A01-8BB5-A758192A64A8}">
            <xm:f>Listas!$E$71</xm:f>
            <x14:dxf>
              <fill>
                <patternFill>
                  <bgColor rgb="FF92D050"/>
                </patternFill>
              </fill>
            </x14:dxf>
          </x14:cfRule>
          <x14:cfRule type="cellIs" priority="14" operator="equal" id="{53C1339F-69C6-4627-ACCC-56F5EA8A8BB9}">
            <xm:f>Listas!$E$72</xm:f>
            <x14:dxf>
              <fill>
                <patternFill>
                  <bgColor rgb="FFFFFF00"/>
                </patternFill>
              </fill>
            </x14:dxf>
          </x14:cfRule>
          <x14:cfRule type="cellIs" priority="15" operator="equal" id="{30D6B728-7302-48F8-8837-C65E8B2DF340}">
            <xm:f>Listas!$E$73</xm:f>
            <x14:dxf>
              <fill>
                <patternFill>
                  <bgColor theme="5"/>
                </patternFill>
              </fill>
            </x14:dxf>
          </x14:cfRule>
          <x14:cfRule type="cellIs" priority="16" operator="equal" id="{1F60C1A4-CC2D-4672-AFA1-ECC84B5166B7}">
            <xm:f>Listas!$E$74</xm:f>
            <x14:dxf>
              <fill>
                <patternFill>
                  <bgColor rgb="FFC00000"/>
                </patternFill>
              </fill>
            </x14:dxf>
          </x14:cfRule>
          <xm:sqref>V24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Listas!$A$6:$A$9</xm:f>
          </x14:formula1>
          <xm:sqref>B11:B12 B27 B23:B25 B30:B32 B14:B20</xm:sqref>
        </x14:dataValidation>
        <x14:dataValidation type="list" allowBlank="1" showInputMessage="1" showErrorMessage="1" xr:uid="{00000000-0002-0000-0000-000001000000}">
          <x14:formula1>
            <xm:f>Listas!$A$16:$A$17</xm:f>
          </x14:formula1>
          <xm:sqref>C11:C12 C27 C23:C25 C30:C32 C14:C20</xm:sqref>
        </x14:dataValidation>
        <x14:dataValidation type="list" allowBlank="1" showInputMessage="1" showErrorMessage="1" xr:uid="{00000000-0002-0000-0000-000002000000}">
          <x14:formula1>
            <xm:f>Listas!$A$33:$A$40</xm:f>
          </x14:formula1>
          <xm:sqref>E11:E12 E27 E23:E25 E30:E33 E14:E20</xm:sqref>
        </x14:dataValidation>
        <x14:dataValidation type="list" allowBlank="1" showInputMessage="1" showErrorMessage="1" xr:uid="{00000000-0002-0000-0000-000003000000}">
          <x14:formula1>
            <xm:f>Listas!$A$49:$A$53</xm:f>
          </x14:formula1>
          <xm:sqref>K11:K12 S11:S12 K27:K28 S30:S33 K30:K33 S27:S28 K23:K25 S23:S25 S14:S20 K14:K20</xm:sqref>
        </x14:dataValidation>
        <x14:dataValidation type="list" allowBlank="1" showInputMessage="1" showErrorMessage="1" xr:uid="{00000000-0002-0000-0000-000004000000}">
          <x14:formula1>
            <xm:f>Listas!$A$59:$A$63</xm:f>
          </x14:formula1>
          <xm:sqref>L11:L12 T11:T12 L27:L28 T30:T33 L30:L33 T27:T28 L23:L25 T23:T25 T14:T20 L14:L20</xm:sqref>
        </x14:dataValidation>
        <x14:dataValidation type="list" allowBlank="1" showInputMessage="1" showErrorMessage="1" xr:uid="{00000000-0002-0000-0000-000005000000}">
          <x14:formula1>
            <xm:f>Listas!$A$24:$A$25</xm:f>
          </x14:formula1>
          <xm:sqref>D11:D12 D29:D32 D23:D25 D27 D14:D20</xm:sqref>
        </x14:dataValidation>
        <x14:dataValidation type="list" allowBlank="1" showInputMessage="1" showErrorMessage="1" xr:uid="{00000000-0002-0000-0000-000006000000}">
          <x14:formula1>
            <xm:f>Listas!$A$77:$A$78</xm:f>
          </x14:formula1>
          <xm:sqref>W11:W12 W30:W32 W23:W25 W27:W28 W14:W20</xm:sqref>
        </x14:dataValidation>
        <x14:dataValidation type="list" allowBlank="1" showInputMessage="1" showErrorMessage="1" xr:uid="{00000000-0002-0000-0000-000007000000}">
          <x14:formula1>
            <xm:f>Listas!$A$83:$A$103</xm:f>
          </x14:formula1>
          <xm:sqref>H14:H16 H11:H12 H17:H20 H30:H32 H23:H25 H27</xm:sqref>
        </x14:dataValidation>
        <x14:dataValidation type="list" allowBlank="1" showInputMessage="1" showErrorMessage="1" xr:uid="{078D09C8-3CC5-4B24-8A70-6E702A422A7F}">
          <x14:formula1>
            <xm:f>'C:\Users\msoler.SHD\Desktop\PROCESOS MSA\2019\033 LINEA 374 EVASION DE IMPUESTOS\[Copia de 9_MATRIZ_RIESGOS L_292.xlsx]Listas'!#REF!</xm:f>
          </x14:formula1>
          <xm:sqref>H33 W23 W33 B33:D33</xm:sqref>
        </x14:dataValidation>
        <x14:dataValidation type="list" allowBlank="1" showInputMessage="1" showErrorMessage="1" xr:uid="{1630991B-9585-48AB-A802-0E786DA6A0B9}">
          <x14:formula1>
            <xm:f>'V:\(SAC\Proc_2019\300000_Concejo\1000_Servicios\1800_Otros\ASEO_L213_S309_2019\1_Precontractual\[Matriz de Riesgos Línea 213.xlsx]Listas'!#REF!</xm:f>
          </x14:formula1>
          <xm:sqref>H29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3:E103"/>
  <sheetViews>
    <sheetView topLeftCell="A22" workbookViewId="0">
      <selection activeCell="A38" sqref="A38"/>
    </sheetView>
  </sheetViews>
  <sheetFormatPr baseColWidth="10" defaultRowHeight="14.5" x14ac:dyDescent="0.35"/>
  <cols>
    <col min="1" max="1" width="30.7265625" customWidth="1"/>
    <col min="3" max="3" width="21.81640625" customWidth="1"/>
  </cols>
  <sheetData>
    <row r="3" spans="1:1" x14ac:dyDescent="0.35">
      <c r="A3" s="1">
        <v>20</v>
      </c>
    </row>
    <row r="4" spans="1:1" x14ac:dyDescent="0.35">
      <c r="A4" s="106" t="s">
        <v>12</v>
      </c>
    </row>
    <row r="5" spans="1:1" x14ac:dyDescent="0.35">
      <c r="A5" s="106"/>
    </row>
    <row r="6" spans="1:1" x14ac:dyDescent="0.35">
      <c r="A6" s="2" t="s">
        <v>37</v>
      </c>
    </row>
    <row r="7" spans="1:1" x14ac:dyDescent="0.35">
      <c r="A7" s="2" t="s">
        <v>38</v>
      </c>
    </row>
    <row r="8" spans="1:1" x14ac:dyDescent="0.35">
      <c r="A8" s="2" t="s">
        <v>39</v>
      </c>
    </row>
    <row r="9" spans="1:1" x14ac:dyDescent="0.35">
      <c r="A9" s="2" t="s">
        <v>40</v>
      </c>
    </row>
    <row r="14" spans="1:1" x14ac:dyDescent="0.35">
      <c r="A14" s="106" t="s">
        <v>41</v>
      </c>
    </row>
    <row r="15" spans="1:1" x14ac:dyDescent="0.35">
      <c r="A15" s="106"/>
    </row>
    <row r="16" spans="1:1" x14ac:dyDescent="0.35">
      <c r="A16" s="2" t="s">
        <v>42</v>
      </c>
    </row>
    <row r="17" spans="1:1" x14ac:dyDescent="0.35">
      <c r="A17" s="2" t="s">
        <v>43</v>
      </c>
    </row>
    <row r="21" spans="1:1" x14ac:dyDescent="0.35">
      <c r="A21" s="1">
        <v>15</v>
      </c>
    </row>
    <row r="22" spans="1:1" x14ac:dyDescent="0.35">
      <c r="A22" s="106" t="s">
        <v>44</v>
      </c>
    </row>
    <row r="23" spans="1:1" x14ac:dyDescent="0.35">
      <c r="A23" s="106"/>
    </row>
    <row r="24" spans="1:1" x14ac:dyDescent="0.35">
      <c r="A24" s="2" t="s">
        <v>45</v>
      </c>
    </row>
    <row r="25" spans="1:1" x14ac:dyDescent="0.35">
      <c r="A25" s="2" t="s">
        <v>46</v>
      </c>
    </row>
    <row r="30" spans="1:1" x14ac:dyDescent="0.35">
      <c r="A30" s="1">
        <v>100</v>
      </c>
    </row>
    <row r="31" spans="1:1" x14ac:dyDescent="0.35">
      <c r="A31" s="106" t="s">
        <v>47</v>
      </c>
    </row>
    <row r="32" spans="1:1" x14ac:dyDescent="0.35">
      <c r="A32" s="106"/>
    </row>
    <row r="33" spans="1:1" x14ac:dyDescent="0.35">
      <c r="A33" s="3" t="s">
        <v>72</v>
      </c>
    </row>
    <row r="34" spans="1:1" x14ac:dyDescent="0.35">
      <c r="A34" s="3" t="s">
        <v>49</v>
      </c>
    </row>
    <row r="35" spans="1:1" x14ac:dyDescent="0.35">
      <c r="A35" s="3" t="s">
        <v>48</v>
      </c>
    </row>
    <row r="36" spans="1:1" x14ac:dyDescent="0.35">
      <c r="A36" s="3" t="s">
        <v>70</v>
      </c>
    </row>
    <row r="37" spans="1:1" x14ac:dyDescent="0.35">
      <c r="A37" s="3" t="s">
        <v>146</v>
      </c>
    </row>
    <row r="38" spans="1:1" ht="42" x14ac:dyDescent="0.35">
      <c r="A38" s="3" t="s">
        <v>50</v>
      </c>
    </row>
    <row r="39" spans="1:1" x14ac:dyDescent="0.35">
      <c r="A39" s="4" t="s">
        <v>51</v>
      </c>
    </row>
    <row r="40" spans="1:1" x14ac:dyDescent="0.35">
      <c r="A40" s="3" t="s">
        <v>71</v>
      </c>
    </row>
    <row r="46" spans="1:1" x14ac:dyDescent="0.35">
      <c r="A46" s="1">
        <v>20</v>
      </c>
    </row>
    <row r="47" spans="1:1" x14ac:dyDescent="0.35">
      <c r="A47" s="106" t="s">
        <v>52</v>
      </c>
    </row>
    <row r="48" spans="1:1" x14ac:dyDescent="0.35">
      <c r="A48" s="106"/>
    </row>
    <row r="49" spans="1:3" x14ac:dyDescent="0.35">
      <c r="A49" s="14">
        <v>1</v>
      </c>
      <c r="C49" s="3" t="s">
        <v>58</v>
      </c>
    </row>
    <row r="50" spans="1:3" x14ac:dyDescent="0.35">
      <c r="A50" s="15">
        <v>2</v>
      </c>
      <c r="C50" s="3" t="s">
        <v>59</v>
      </c>
    </row>
    <row r="51" spans="1:3" x14ac:dyDescent="0.35">
      <c r="A51" s="16">
        <v>3</v>
      </c>
      <c r="C51" s="3" t="s">
        <v>60</v>
      </c>
    </row>
    <row r="52" spans="1:3" x14ac:dyDescent="0.35">
      <c r="A52" s="17">
        <v>4</v>
      </c>
      <c r="C52" s="3" t="s">
        <v>61</v>
      </c>
    </row>
    <row r="53" spans="1:3" x14ac:dyDescent="0.35">
      <c r="A53" s="18">
        <v>5</v>
      </c>
      <c r="C53" s="3" t="s">
        <v>62</v>
      </c>
    </row>
    <row r="56" spans="1:3" x14ac:dyDescent="0.35">
      <c r="A56" s="1">
        <v>20</v>
      </c>
    </row>
    <row r="57" spans="1:3" x14ac:dyDescent="0.35">
      <c r="A57" s="106" t="s">
        <v>53</v>
      </c>
    </row>
    <row r="58" spans="1:3" x14ac:dyDescent="0.35">
      <c r="A58" s="106"/>
    </row>
    <row r="59" spans="1:3" x14ac:dyDescent="0.35">
      <c r="A59" s="9">
        <v>1</v>
      </c>
      <c r="C59" s="3" t="s">
        <v>63</v>
      </c>
    </row>
    <row r="60" spans="1:3" x14ac:dyDescent="0.35">
      <c r="A60" s="10">
        <v>2</v>
      </c>
      <c r="C60" s="3" t="s">
        <v>64</v>
      </c>
    </row>
    <row r="61" spans="1:3" x14ac:dyDescent="0.35">
      <c r="A61" s="11">
        <v>3</v>
      </c>
      <c r="C61" s="3" t="s">
        <v>65</v>
      </c>
    </row>
    <row r="62" spans="1:3" x14ac:dyDescent="0.35">
      <c r="A62" s="12">
        <v>4</v>
      </c>
      <c r="C62" s="3" t="s">
        <v>66</v>
      </c>
    </row>
    <row r="63" spans="1:3" x14ac:dyDescent="0.35">
      <c r="A63" s="13">
        <v>5</v>
      </c>
      <c r="C63" s="3" t="s">
        <v>67</v>
      </c>
    </row>
    <row r="68" spans="1:5" ht="15" thickBot="1" x14ac:dyDescent="0.4">
      <c r="A68" s="1">
        <v>20</v>
      </c>
    </row>
    <row r="69" spans="1:5" ht="15" thickBot="1" x14ac:dyDescent="0.4">
      <c r="A69" s="107" t="s">
        <v>54</v>
      </c>
      <c r="C69" s="104" t="s">
        <v>73</v>
      </c>
      <c r="D69" s="105"/>
      <c r="E69" s="27"/>
    </row>
    <row r="70" spans="1:5" ht="25.5" thickBot="1" x14ac:dyDescent="0.4">
      <c r="A70" s="107"/>
      <c r="C70" s="19" t="s">
        <v>79</v>
      </c>
      <c r="D70" s="20" t="s">
        <v>80</v>
      </c>
      <c r="E70" s="20" t="s">
        <v>74</v>
      </c>
    </row>
    <row r="71" spans="1:5" ht="15" thickBot="1" x14ac:dyDescent="0.4">
      <c r="A71" s="5" t="s">
        <v>55</v>
      </c>
      <c r="C71" s="26">
        <v>1</v>
      </c>
      <c r="D71" s="21">
        <v>4</v>
      </c>
      <c r="E71" s="25" t="s">
        <v>78</v>
      </c>
    </row>
    <row r="72" spans="1:5" ht="15" thickBot="1" x14ac:dyDescent="0.4">
      <c r="A72" s="5" t="s">
        <v>56</v>
      </c>
      <c r="C72" s="28">
        <v>4.01</v>
      </c>
      <c r="D72" s="21">
        <v>5</v>
      </c>
      <c r="E72" s="24" t="s">
        <v>77</v>
      </c>
    </row>
    <row r="73" spans="1:5" ht="15" thickBot="1" x14ac:dyDescent="0.4">
      <c r="A73" s="5">
        <v>5</v>
      </c>
      <c r="C73" s="26">
        <v>6</v>
      </c>
      <c r="D73" s="21">
        <v>7</v>
      </c>
      <c r="E73" s="23" t="s">
        <v>76</v>
      </c>
    </row>
    <row r="74" spans="1:5" ht="15" thickBot="1" x14ac:dyDescent="0.4">
      <c r="A74" s="5" t="s">
        <v>57</v>
      </c>
      <c r="C74" s="26">
        <v>8</v>
      </c>
      <c r="D74" s="21">
        <v>10</v>
      </c>
      <c r="E74" s="22" t="s">
        <v>75</v>
      </c>
    </row>
    <row r="77" spans="1:5" x14ac:dyDescent="0.35">
      <c r="A77" t="s">
        <v>68</v>
      </c>
    </row>
    <row r="78" spans="1:5" x14ac:dyDescent="0.35">
      <c r="A78" t="s">
        <v>69</v>
      </c>
    </row>
    <row r="82" spans="1:2" x14ac:dyDescent="0.35">
      <c r="A82" t="s">
        <v>16</v>
      </c>
      <c r="B82" t="s">
        <v>17</v>
      </c>
    </row>
    <row r="83" spans="1:2" x14ac:dyDescent="0.35">
      <c r="A83" s="7">
        <v>1</v>
      </c>
      <c r="B83" s="8">
        <f>100%-A83</f>
        <v>0</v>
      </c>
    </row>
    <row r="84" spans="1:2" x14ac:dyDescent="0.35">
      <c r="A84" s="7">
        <v>0.95</v>
      </c>
      <c r="B84" s="8">
        <f t="shared" ref="B84:B103" si="0">100%-A84</f>
        <v>5.0000000000000044E-2</v>
      </c>
    </row>
    <row r="85" spans="1:2" x14ac:dyDescent="0.35">
      <c r="A85" s="7">
        <v>0.9</v>
      </c>
      <c r="B85" s="8">
        <f t="shared" si="0"/>
        <v>9.9999999999999978E-2</v>
      </c>
    </row>
    <row r="86" spans="1:2" x14ac:dyDescent="0.35">
      <c r="A86" s="7">
        <v>0.85</v>
      </c>
      <c r="B86" s="8">
        <f t="shared" si="0"/>
        <v>0.15000000000000002</v>
      </c>
    </row>
    <row r="87" spans="1:2" x14ac:dyDescent="0.35">
      <c r="A87" s="7">
        <v>0.8</v>
      </c>
      <c r="B87" s="8">
        <f t="shared" si="0"/>
        <v>0.19999999999999996</v>
      </c>
    </row>
    <row r="88" spans="1:2" x14ac:dyDescent="0.35">
      <c r="A88" s="7">
        <v>0.75</v>
      </c>
      <c r="B88" s="8">
        <f t="shared" si="0"/>
        <v>0.25</v>
      </c>
    </row>
    <row r="89" spans="1:2" x14ac:dyDescent="0.35">
      <c r="A89" s="7">
        <v>0.7</v>
      </c>
      <c r="B89" s="8">
        <f t="shared" si="0"/>
        <v>0.30000000000000004</v>
      </c>
    </row>
    <row r="90" spans="1:2" x14ac:dyDescent="0.35">
      <c r="A90" s="7">
        <v>0.65</v>
      </c>
      <c r="B90" s="8">
        <f t="shared" si="0"/>
        <v>0.35</v>
      </c>
    </row>
    <row r="91" spans="1:2" x14ac:dyDescent="0.35">
      <c r="A91" s="7">
        <v>0.6</v>
      </c>
      <c r="B91" s="8">
        <f t="shared" si="0"/>
        <v>0.4</v>
      </c>
    </row>
    <row r="92" spans="1:2" x14ac:dyDescent="0.35">
      <c r="A92" s="7">
        <v>0.55000000000000004</v>
      </c>
      <c r="B92" s="8">
        <f t="shared" si="0"/>
        <v>0.44999999999999996</v>
      </c>
    </row>
    <row r="93" spans="1:2" x14ac:dyDescent="0.35">
      <c r="A93" s="7">
        <v>0.5</v>
      </c>
      <c r="B93" s="8">
        <f t="shared" si="0"/>
        <v>0.5</v>
      </c>
    </row>
    <row r="94" spans="1:2" x14ac:dyDescent="0.35">
      <c r="A94" s="7">
        <v>0.45</v>
      </c>
      <c r="B94" s="8">
        <f t="shared" si="0"/>
        <v>0.55000000000000004</v>
      </c>
    </row>
    <row r="95" spans="1:2" x14ac:dyDescent="0.35">
      <c r="A95" s="7">
        <v>0.39999999999999902</v>
      </c>
      <c r="B95" s="8">
        <f t="shared" si="0"/>
        <v>0.60000000000000098</v>
      </c>
    </row>
    <row r="96" spans="1:2" x14ac:dyDescent="0.35">
      <c r="A96" s="7">
        <v>0.34999999999999898</v>
      </c>
      <c r="B96" s="8">
        <f t="shared" si="0"/>
        <v>0.65000000000000102</v>
      </c>
    </row>
    <row r="97" spans="1:2" x14ac:dyDescent="0.35">
      <c r="A97" s="7">
        <v>0.29999999999999899</v>
      </c>
      <c r="B97" s="8">
        <f t="shared" si="0"/>
        <v>0.70000000000000107</v>
      </c>
    </row>
    <row r="98" spans="1:2" x14ac:dyDescent="0.35">
      <c r="A98" s="7">
        <v>0.249999999999999</v>
      </c>
      <c r="B98" s="8">
        <f t="shared" si="0"/>
        <v>0.750000000000001</v>
      </c>
    </row>
    <row r="99" spans="1:2" x14ac:dyDescent="0.35">
      <c r="A99" s="7">
        <v>0.19999999999999901</v>
      </c>
      <c r="B99" s="8">
        <f t="shared" si="0"/>
        <v>0.80000000000000093</v>
      </c>
    </row>
    <row r="100" spans="1:2" x14ac:dyDescent="0.35">
      <c r="A100" s="7">
        <v>0.149999999999999</v>
      </c>
      <c r="B100" s="8">
        <f t="shared" si="0"/>
        <v>0.85000000000000098</v>
      </c>
    </row>
    <row r="101" spans="1:2" x14ac:dyDescent="0.35">
      <c r="A101" s="7">
        <v>9.9999999999999006E-2</v>
      </c>
      <c r="B101" s="8">
        <f t="shared" si="0"/>
        <v>0.90000000000000102</v>
      </c>
    </row>
    <row r="102" spans="1:2" x14ac:dyDescent="0.35">
      <c r="A102" s="7">
        <v>4.9999999999998997E-2</v>
      </c>
      <c r="B102" s="8">
        <f t="shared" si="0"/>
        <v>0.95000000000000095</v>
      </c>
    </row>
    <row r="103" spans="1:2" x14ac:dyDescent="0.35">
      <c r="A103" s="7">
        <v>0</v>
      </c>
      <c r="B103" s="8">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F4CB583C711634FB04D362BAF4AF101" ma:contentTypeVersion="4" ma:contentTypeDescription="Crear nuevo documento." ma:contentTypeScope="" ma:versionID="7f9a45e8140e09073785003fcb2c9046">
  <xsd:schema xmlns:xsd="http://www.w3.org/2001/XMLSchema" xmlns:xs="http://www.w3.org/2001/XMLSchema" xmlns:p="http://schemas.microsoft.com/office/2006/metadata/properties" xmlns:ns2="e061fa9e-35b4-4a8f-8519-23ad9d3c811e" xmlns:ns3="d20f9f9f-76a2-401b-9687-7dd2eb89531a" targetNamespace="http://schemas.microsoft.com/office/2006/metadata/properties" ma:root="true" ma:fieldsID="94caa3968ef5d1bb6b4f3ae965a89d71" ns2:_="" ns3:_="">
    <xsd:import namespace="e061fa9e-35b4-4a8f-8519-23ad9d3c811e"/>
    <xsd:import namespace="d20f9f9f-76a2-401b-9687-7dd2eb8953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61fa9e-35b4-4a8f-8519-23ad9d3c81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0f9f9f-76a2-401b-9687-7dd2eb89531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2D3B90-D533-4FF1-AC21-0ED81C2ABD8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55BAF10-6C83-4F3A-AA45-9B904E06B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61fa9e-35b4-4a8f-8519-23ad9d3c811e"/>
    <ds:schemaRef ds:uri="d20f9f9f-76a2-401b-9687-7dd2eb8953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9739F8-34CC-4965-9DC5-21A86A6A98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ANA  MARIA  OSPINA</cp:lastModifiedBy>
  <cp:lastPrinted>2019-04-26T22:50:27Z</cp:lastPrinted>
  <dcterms:created xsi:type="dcterms:W3CDTF">2018-09-24T20:47:37Z</dcterms:created>
  <dcterms:modified xsi:type="dcterms:W3CDTF">2022-02-01T15:15:50Z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0x0101003F4CB583C711634FB04D362BAF4AF101</vt:lpwstr>
  </property>
</Properties>
</file>