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pr0980nas\Subgerencia_De_Recursos_Fisicos\LOGISTICA Y SERVICIOS\ABIERTA\LICITACION ASEO Y CAFETERIA 2022-2025\DOCUMENTOS PLIEGO\"/>
    </mc:Choice>
  </mc:AlternateContent>
  <xr:revisionPtr revIDLastSave="0" documentId="8_{FBF7526A-2ADE-44D6-8FBA-21AF729894AC}" xr6:coauthVersionLast="47" xr6:coauthVersionMax="47" xr10:uidLastSave="{00000000-0000-0000-0000-000000000000}"/>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Matriz!$A$1:$Y$47</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7" i="1" l="1"/>
  <c r="V47" i="1" s="1"/>
  <c r="M47" i="1"/>
  <c r="N47" i="1" s="1"/>
  <c r="I47" i="1"/>
  <c r="I46" i="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<sst xmlns="http://schemas.openxmlformats.org/spreadsheetml/2006/main" count="483" uniqueCount="275">
  <si>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</si>
  <si>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</si>
  <si>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</si>
  <si>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</si>
  <si>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</si>
  <si>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</si>
  <si>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</si>
  <si>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</si>
  <si>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</si>
  <si>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</si>
  <si>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</si>
  <si>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</si>
  <si>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</si>
  <si>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</si>
  <si>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</si>
  <si>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</si>
  <si>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</si>
  <si>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</si>
  <si>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</si>
  <si>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</si>
  <si>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</si>
  <si>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</si>
  <si>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</si>
  <si>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</si>
  <si>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</si>
  <si>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</si>
  <si>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</si>
  <si>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</si>
  <si>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</si>
  <si>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</si>
  <si>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</si>
  <si>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</si>
  <si>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</si>
  <si>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</si>
  <si>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</si>
  <si>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</si>
  <si>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</si>
  <si>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</si>
  <si>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</si>
  <si>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</si>
  <si>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</si>
  <si>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</si>
  <si>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</si>
  <si>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</si>
  <si>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</si>
  <si>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</si>
  <si>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</si>
  <si>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</si>
  <si>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</si>
  <si>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</si>
  <si>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</si>
  <si>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</si>
  <si>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</si>
  <si>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</si>
  <si>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</si>
  <si>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</si>
  <si>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</si>
  <si>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</si>
  <si>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</si>
  <si>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</si>
  <si>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</si>
  <si>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</si>
  <si>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</si>
  <si>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</si>
  <si>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</si>
  <si>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</si>
  <si>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</si>
  <si>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</si>
  <si>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</si>
  <si>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</si>
  <si>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</si>
  <si>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</si>
  <si>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</si>
  <si>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</si>
  <si>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</si>
  <si>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</si>
  <si>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</si>
  <si>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</si>
  <si>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</si>
  <si>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</si>
  <si>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</si>
  <si>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</si>
  <si>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</si>
  <si>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</si>
  <si>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</si>
  <si>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</si>
  <si>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</si>
  <si>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</si>
  <si>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Seguimiento por parte del ordenador del gasto en la ejecución</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</si>
  <si>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</si>
  <si>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</si>
  <si>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</si>
  <si>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</si>
  <si>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</si>
  <si>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</si>
  <si>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</si>
  <si>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</si>
  <si>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</si>
  <si>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</si>
  <si>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</si>
  <si>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</si>
  <si>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</si>
  <si>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</si>
  <si>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</si>
  <si>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</si>
  <si>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</si>
  <si>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</si>
  <si>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</si>
  <si>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</si>
  <si>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</si>
  <si>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</si>
  <si>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</si>
  <si>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</si>
  <si>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</si>
  <si>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</si>
  <si>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</si>
  <si>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</si>
  <si>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</si>
  <si>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</si>
  <si>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</si>
  <si>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</si>
  <si>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</si>
  <si>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</si>
  <si>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</si>
  <si>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</si>
  <si>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</si>
  <si>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</si>
  <si>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</si>
  <si>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</si>
  <si>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</si>
  <si>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</si>
  <si>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</si>
  <si>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</si>
  <si>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</si>
  <si>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</si>
  <si>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</si>
  <si>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</si>
  <si>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</si>
  <si>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</si>
  <si>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</si>
  <si>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</si>
  <si>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</si>
  <si>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</si>
  <si>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</si>
  <si>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</si>
  <si>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</si>
  <si>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</si>
  <si>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</si>
  <si>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</si>
  <si>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</si>
  <si>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</si>
  <si>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</si>
  <si>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</si>
  <si>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</si>
  <si>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</si>
  <si>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</si>
  <si>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</si>
  <si>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</si>
  <si>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</si>
  <si>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</si>
  <si>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</si>
  <si>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</si>
  <si>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</si>
  <si>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</si>
  <si>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</si>
  <si>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</si>
  <si>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</si>
  <si>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</si>
  <si>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</si>
  <si>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</si>
  <si>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</si>
  <si>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</si>
  <si>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</si>
  <si>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</si>
  <si>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</si>
  <si>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</si>
  <si>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</si>
  <si>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</si>
  <si>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</si>
  <si>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</si>
  <si>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</si>
  <si>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</si>
  <si>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</si>
  <si>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</si>
  <si>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</si>
  <si>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</si>
  <si>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</si>
  <si>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</si>
  <si>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</si>
  <si>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</si>
  <si>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</si>
  <si>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</si>
  <si>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</si>
  <si>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</si>
  <si>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</si>
  <si>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</si>
  <si>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</si>
  <si>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</si>
  <si>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</si>
  <si>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</si>
  <si>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</si>
  <si>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</si>
  <si>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</si>
  <si>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</si>
  <si>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</si>
  <si>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</si>
  <si>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</si>
  <si>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</si>
  <si>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</si>
  <si>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</si>
  <si>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</si>
  <si>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</si>
  <si>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</si>
  <si>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</si>
  <si>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</si>
  <si>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</si>
  <si>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</si>
  <si>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</si>
  <si>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</si>
  <si>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</si>
  <si>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</si>
  <si>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</si>
  <si>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</si>
  <si>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</si>
  <si>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</si>
  <si>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</si>
  <si>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</si>
  <si>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</si>
  <si>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</si>
  <si>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</si>
  <si>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</si>
  <si>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</si>
  <si>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</si>
  <si>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</si>
  <si>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</si>
  <si>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</si>
  <si>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</si>
  <si>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</si>
  <si>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</si>
  <si>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</si>
  <si>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</si>
  <si>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</si>
  <si>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</si>
  <si>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</si>
  <si>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</si>
  <si>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</si>
  <si>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</si>
  <si>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</si>
  <si>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</si>
  <si>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</si>
  <si>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</si>
  <si>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</si>
  <si>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</si>
  <si>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</si>
  <si>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</si>
  <si>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</si>
  <si>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</si>
  <si>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</si>
  <si>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</si>
  <si>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</si>
  <si>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</si>
  <si>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</si>
  <si>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</si>
  <si>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</si>
  <si>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</si>
  <si>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</si>
  <si>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</si>
  <si>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</si>
  <si>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</si>
  <si>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</si>
  <si>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</si>
  <si>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</si>
  <si>
    <t xml:space="preserve">Incurrir en situaciones que ocasionenla generación de algún nuevo impuesto para el bien o servicio ofertados </t>
  </si>
  <si>
    <t>Factores de nuevas reglamentaciones del Gobierno Nacional con la generación de algún nuevo impuesto, que implica variación de los costos de servicios ó insumos o productos necesarios  a entregar en la propuesta económica. El proveedor no conoce o no estima adecuadamente los costos  delos nuevos impuestos.</t>
  </si>
  <si>
    <t>Validar que en el contrato se incluyan Obligaciones especiales del contratista, en donde se establece que debe asumir los impuestos que en materia tributaria imparta el gobierno nacional que afecten el bien o el servicio ofrecido durante la ejecución y liquidación del contrato. Y que esta situación es clara para 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</si>
</sst>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19">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9" fillId="8"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9" fontId="9" fillId="0" borderId="5" xfId="1" applyFont="1" applyFill="1" applyBorder="1" applyAlignment="1" applyProtection="1">
      <alignment horizontal="center" vertical="center" wrapText="1"/>
      <protection locked="0"/>
    </xf>
    <xf numFmtId="9" fontId="9" fillId="0" borderId="5" xfId="1"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5" xfId="0" quotePrefix="1" applyFont="1" applyFill="1" applyBorder="1" applyAlignment="1" applyProtection="1">
      <alignment horizontal="center" vertical="center" wrapText="1"/>
      <protection hidden="1"/>
    </xf>
    <xf numFmtId="14" fontId="9" fillId="0" borderId="5"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Fill="1" applyProtection="1">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Protection="1">
      <protection locked="0"/>
    </xf>
    <xf numFmtId="0" fontId="8" fillId="0" borderId="5" xfId="0" applyFont="1" applyBorder="1" applyAlignment="1" applyProtection="1">
      <alignment horizontal="center" vertic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9" fontId="9" fillId="0" borderId="5" xfId="1" applyFont="1" applyBorder="1" applyAlignment="1" applyProtection="1">
      <alignment horizontal="center" vertical="center" wrapText="1"/>
      <protection locked="0"/>
    </xf>
    <xf numFmtId="9" fontId="9" fillId="0" borderId="5" xfId="1"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wrapText="1"/>
      <protection locked="0"/>
    </xf>
    <xf numFmtId="0" fontId="9" fillId="8" borderId="5" xfId="0" quotePrefix="1" applyFont="1" applyFill="1" applyBorder="1" applyAlignment="1" applyProtection="1">
      <alignment horizontal="center" vertical="center" wrapText="1"/>
      <protection hidden="1"/>
    </xf>
    <xf numFmtId="0" fontId="15" fillId="8"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9" fontId="15" fillId="0" borderId="5" xfId="1" applyFont="1" applyFill="1" applyBorder="1" applyAlignment="1" applyProtection="1">
      <alignment horizontal="center" vertical="center" wrapText="1"/>
      <protection locked="0"/>
    </xf>
    <xf numFmtId="9" fontId="15" fillId="0" borderId="5" xfId="1" applyFont="1" applyFill="1" applyBorder="1" applyAlignment="1" applyProtection="1">
      <alignment horizontal="center" vertical="center" wrapText="1"/>
      <protection hidden="1"/>
    </xf>
    <xf numFmtId="14" fontId="15" fillId="0" borderId="5" xfId="0" applyNumberFormat="1" applyFont="1" applyBorder="1" applyAlignment="1" applyProtection="1">
      <alignment horizontal="center" vertical="center" wrapText="1"/>
      <protection locked="0"/>
    </xf>
    <xf numFmtId="0" fontId="4" fillId="0" borderId="0" xfId="0" applyFont="1" applyFill="1" applyProtection="1">
      <protection locked="0"/>
    </xf>
    <xf numFmtId="0" fontId="9" fillId="0" borderId="0" xfId="0" applyFont="1" applyFill="1" applyProtection="1">
      <protection locked="0"/>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textRotation="90" wrapText="1"/>
      <protection locked="0"/>
    </xf>
    <xf numFmtId="0" fontId="9" fillId="13"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textRotation="90" wrapText="1"/>
      <protection locked="0"/>
    </xf>
    <xf numFmtId="0" fontId="9" fillId="0" borderId="15" xfId="0" applyFont="1" applyFill="1" applyBorder="1" applyAlignment="1" applyProtection="1">
      <alignment vertical="center" wrapText="1"/>
      <protection locked="0"/>
    </xf>
    <xf numFmtId="0" fontId="9" fillId="0" borderId="15"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hidden="1"/>
    </xf>
    <xf numFmtId="9" fontId="9" fillId="0" borderId="17" xfId="1" applyFont="1" applyFill="1" applyBorder="1" applyAlignment="1" applyProtection="1">
      <alignment horizontal="center" vertical="center" wrapText="1"/>
      <protection hidden="1"/>
    </xf>
    <xf numFmtId="9" fontId="9" fillId="0" borderId="16" xfId="1" applyFont="1" applyFill="1" applyBorder="1" applyAlignment="1" applyProtection="1">
      <alignment horizontal="center" vertical="center" wrapText="1"/>
      <protection hidden="1"/>
    </xf>
    <xf numFmtId="0" fontId="9" fillId="10" borderId="15"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hidden="1"/>
    </xf>
    <xf numFmtId="0" fontId="9" fillId="0" borderId="16" xfId="0" applyFont="1" applyFill="1" applyBorder="1" applyAlignment="1" applyProtection="1">
      <alignment horizontal="center" vertical="center" wrapText="1"/>
      <protection hidden="1"/>
    </xf>
    <xf numFmtId="0" fontId="9" fillId="0" borderId="15" xfId="0" quotePrefix="1" applyFont="1" applyFill="1" applyBorder="1" applyAlignment="1" applyProtection="1">
      <alignment horizontal="center" vertical="center" wrapText="1"/>
      <protection hidden="1"/>
    </xf>
    <xf numFmtId="0" fontId="9" fillId="0" borderId="16" xfId="0" quotePrefix="1" applyFont="1" applyFill="1" applyBorder="1" applyAlignment="1" applyProtection="1">
      <alignment horizontal="center" vertical="center" wrapText="1"/>
      <protection hidden="1"/>
    </xf>
    <xf numFmtId="0" fontId="9" fillId="12" borderId="15"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0" fontId="9" fillId="12" borderId="16"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hidden="1"/>
    </xf>
    <xf numFmtId="0" fontId="9" fillId="0" borderId="17" xfId="0" quotePrefix="1" applyFont="1" applyFill="1" applyBorder="1" applyAlignment="1" applyProtection="1">
      <alignment horizontal="center" vertical="center" wrapText="1"/>
      <protection hidden="1"/>
    </xf>
    <xf numFmtId="14" fontId="9" fillId="0" borderId="15" xfId="0" applyNumberFormat="1" applyFont="1" applyFill="1" applyBorder="1" applyAlignment="1" applyProtection="1">
      <alignment horizontal="center" vertical="center" wrapText="1"/>
      <protection locked="0"/>
    </xf>
    <xf numFmtId="14" fontId="9" fillId="0" borderId="17" xfId="0" applyNumberFormat="1" applyFont="1" applyFill="1" applyBorder="1" applyAlignment="1" applyProtection="1">
      <alignment horizontal="center" vertical="center" wrapText="1"/>
      <protection locked="0"/>
    </xf>
    <xf numFmtId="14" fontId="9" fillId="0" borderId="16"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9" fillId="8" borderId="15"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112">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7"/>
  <sheetViews>
    <sheetView tabSelected="1" view="pageBreakPreview" topLeftCell="A9" zoomScale="60" zoomScaleNormal="75" workbookViewId="0">
      <pane ySplit="2" topLeftCell="A47" activePane="bottomLeft" state="frozen"/>
      <selection activeCell="A9" sqref="A9"/>
      <selection pane="bottomLeft" activeCell="B49" sqref="B49"/>
    </sheetView>
  </sheetViews>
  <sheetFormatPr baseColWidth="10" defaultColWidth="11.453125" defaultRowHeight="14" outlineLevelRow="1" x14ac:dyDescent="0.3"/>
  <cols>
    <col min="1" max="1" width="8.453125" style="36" customWidth="1"/>
    <col min="2" max="2" width="12.7265625" style="36" customWidth="1"/>
    <col min="3" max="3" width="10" style="36" customWidth="1"/>
    <col min="4" max="4" width="6.7265625" style="36" customWidth="1"/>
    <col min="5" max="5" width="18.81640625" style="36" customWidth="1"/>
    <col min="6" max="6" width="19.54296875" style="36" customWidth="1"/>
    <col min="7" max="7" width="31.7265625" style="36" customWidth="1"/>
    <col min="8" max="9" width="6.81640625" style="36" customWidth="1"/>
    <col min="10" max="10" width="20.26953125" style="36" customWidth="1"/>
    <col min="11" max="11" width="5.54296875" style="36" bestFit="1" customWidth="1"/>
    <col min="12" max="12" width="3.1796875" style="36" bestFit="1" customWidth="1"/>
    <col min="13" max="13" width="5.54296875" style="36" bestFit="1" customWidth="1"/>
    <col min="14" max="14" width="5.7265625" style="36" bestFit="1" customWidth="1"/>
    <col min="15" max="15" width="26.26953125" style="36" customWidth="1"/>
    <col min="16" max="16" width="10.453125" style="36" customWidth="1"/>
    <col min="17" max="17" width="15" style="36" customWidth="1"/>
    <col min="18" max="18" width="10.7265625" style="36" customWidth="1"/>
    <col min="19" max="19" width="5.81640625" style="36" bestFit="1" customWidth="1"/>
    <col min="20" max="20" width="3.453125" style="36" bestFit="1" customWidth="1"/>
    <col min="21" max="22" width="5.81640625" style="36" bestFit="1" customWidth="1"/>
    <col min="23" max="23" width="6.7265625" style="36" customWidth="1"/>
    <col min="24" max="24" width="16.54296875" style="36" customWidth="1"/>
    <col min="25" max="25" width="10.7265625" style="36" customWidth="1"/>
    <col min="26" max="16384" width="11.453125" style="42"/>
  </cols>
  <sheetData>
    <row r="1" spans="1:25" s="41" customFormat="1" ht="18" x14ac:dyDescent="0.4">
      <c r="A1" s="99"/>
      <c r="B1" s="99"/>
      <c r="C1" s="99"/>
      <c r="D1" s="99"/>
      <c r="E1" s="99"/>
      <c r="F1" s="99"/>
      <c r="G1" s="99"/>
      <c r="H1" s="99"/>
      <c r="I1" s="99"/>
      <c r="J1" s="99"/>
      <c r="K1" s="99"/>
      <c r="L1" s="99"/>
      <c r="M1" s="99"/>
      <c r="N1" s="99"/>
      <c r="O1" s="99"/>
      <c r="P1" s="99"/>
      <c r="Q1" s="99"/>
      <c r="R1" s="99"/>
      <c r="S1" s="99"/>
      <c r="T1" s="99"/>
      <c r="U1" s="99"/>
      <c r="V1" s="99"/>
      <c r="W1" s="99"/>
      <c r="X1" s="99"/>
      <c r="Y1" s="99"/>
    </row>
    <row r="2" spans="1:25" ht="15.5" x14ac:dyDescent="0.3">
      <c r="A2" s="100" t="s">
        <v>0</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x14ac:dyDescent="0.3">
      <c r="A3" s="43"/>
      <c r="B3" s="44"/>
      <c r="C3" s="44"/>
      <c r="D3" s="44"/>
      <c r="E3" s="44"/>
      <c r="F3" s="44"/>
      <c r="G3" s="44"/>
      <c r="H3" s="45"/>
      <c r="I3" s="45"/>
      <c r="J3" s="45"/>
      <c r="K3" s="45"/>
      <c r="L3" s="45"/>
      <c r="M3" s="45"/>
      <c r="N3" s="45"/>
      <c r="O3" s="45"/>
      <c r="P3" s="45"/>
      <c r="Q3" s="45"/>
      <c r="R3" s="45"/>
      <c r="S3" s="45"/>
      <c r="T3" s="45"/>
      <c r="U3" s="45"/>
      <c r="V3" s="45"/>
      <c r="W3" s="45"/>
      <c r="X3" s="45"/>
      <c r="Y3" s="45"/>
    </row>
    <row r="4" spans="1:25" ht="21" customHeight="1" x14ac:dyDescent="0.3">
      <c r="A4" s="43" t="s">
        <v>1</v>
      </c>
      <c r="B4" s="45"/>
      <c r="C4" s="108"/>
      <c r="D4" s="109"/>
      <c r="E4" s="109"/>
      <c r="F4" s="109"/>
      <c r="G4" s="109"/>
      <c r="H4" s="109"/>
      <c r="I4" s="109"/>
      <c r="J4" s="109"/>
      <c r="K4" s="109"/>
      <c r="L4" s="109"/>
      <c r="M4" s="109"/>
      <c r="N4" s="109"/>
      <c r="O4" s="109"/>
      <c r="P4" s="109"/>
      <c r="Q4" s="109"/>
      <c r="R4" s="109"/>
      <c r="S4" s="109"/>
      <c r="T4" s="109"/>
      <c r="U4" s="109"/>
      <c r="V4" s="109"/>
      <c r="W4" s="109"/>
      <c r="X4" s="109"/>
      <c r="Y4" s="109"/>
    </row>
    <row r="5" spans="1:25" ht="21" customHeight="1" x14ac:dyDescent="0.3">
      <c r="A5" s="43"/>
      <c r="B5" s="45"/>
      <c r="C5" s="110"/>
      <c r="D5" s="111"/>
      <c r="E5" s="111"/>
      <c r="F5" s="111"/>
      <c r="G5" s="111"/>
      <c r="H5" s="111"/>
      <c r="I5" s="111"/>
      <c r="J5" s="111"/>
      <c r="K5" s="111"/>
      <c r="L5" s="111"/>
      <c r="M5" s="111"/>
      <c r="N5" s="111"/>
      <c r="O5" s="111"/>
      <c r="P5" s="111"/>
      <c r="Q5" s="111"/>
      <c r="R5" s="111"/>
      <c r="S5" s="111"/>
      <c r="T5" s="111"/>
      <c r="U5" s="111"/>
      <c r="V5" s="111"/>
      <c r="W5" s="111"/>
      <c r="X5" s="111"/>
      <c r="Y5" s="111"/>
    </row>
    <row r="6" spans="1:25" x14ac:dyDescent="0.3">
      <c r="A6" s="43"/>
      <c r="B6" s="44"/>
      <c r="C6" s="44"/>
      <c r="D6" s="44"/>
      <c r="E6" s="44"/>
      <c r="F6" s="44"/>
      <c r="G6" s="44"/>
      <c r="H6" s="45"/>
      <c r="I6" s="45"/>
      <c r="J6" s="45"/>
      <c r="K6" s="45"/>
      <c r="L6" s="45"/>
      <c r="M6" s="45"/>
      <c r="N6" s="45"/>
      <c r="O6" s="45"/>
      <c r="P6" s="45"/>
      <c r="Q6" s="45"/>
      <c r="R6" s="45"/>
      <c r="S6" s="45"/>
      <c r="T6" s="45"/>
      <c r="U6" s="45"/>
      <c r="V6" s="45"/>
      <c r="W6" s="45"/>
      <c r="X6" s="45"/>
      <c r="Y6" s="45"/>
    </row>
    <row r="7" spans="1:25" x14ac:dyDescent="0.3">
      <c r="A7" s="43" t="s">
        <v>2</v>
      </c>
      <c r="B7" s="41"/>
      <c r="C7" s="46"/>
      <c r="D7" s="41"/>
      <c r="E7" s="41"/>
      <c r="F7" s="41"/>
      <c r="G7" s="44"/>
      <c r="H7" s="45"/>
      <c r="I7" s="45"/>
      <c r="J7" s="45"/>
      <c r="K7" s="45"/>
      <c r="L7" s="45"/>
      <c r="M7" s="45"/>
      <c r="N7" s="45"/>
      <c r="O7" s="45"/>
      <c r="P7" s="45"/>
      <c r="Q7" s="45"/>
      <c r="R7" s="45"/>
      <c r="S7" s="45"/>
      <c r="T7" s="45"/>
      <c r="U7" s="45"/>
      <c r="V7" s="45"/>
      <c r="W7" s="45"/>
      <c r="X7" s="45"/>
      <c r="Y7" s="45"/>
    </row>
    <row r="8" spans="1:25" s="48" customFormat="1" ht="15" customHeight="1" x14ac:dyDescent="0.3">
      <c r="A8" s="47"/>
      <c r="B8" s="47"/>
      <c r="C8" s="47"/>
      <c r="D8" s="47"/>
      <c r="E8" s="47"/>
      <c r="F8" s="47"/>
      <c r="G8" s="47"/>
      <c r="H8" s="47"/>
      <c r="I8" s="47"/>
      <c r="J8" s="47"/>
      <c r="K8" s="47"/>
      <c r="L8" s="47"/>
      <c r="M8" s="47"/>
      <c r="N8" s="47"/>
      <c r="O8" s="47"/>
      <c r="P8" s="47"/>
      <c r="Q8" s="47"/>
      <c r="R8" s="47"/>
      <c r="S8" s="47"/>
      <c r="T8" s="47"/>
      <c r="U8" s="47"/>
      <c r="V8" s="47"/>
      <c r="W8" s="47"/>
      <c r="X8" s="47"/>
      <c r="Y8" s="47"/>
    </row>
    <row r="9" spans="1:25" ht="22.5" customHeight="1" x14ac:dyDescent="0.3">
      <c r="A9" s="101" t="s">
        <v>3</v>
      </c>
      <c r="B9" s="104"/>
      <c r="C9" s="104"/>
      <c r="D9" s="104"/>
      <c r="E9" s="104"/>
      <c r="F9" s="102"/>
      <c r="G9" s="49" t="s">
        <v>4</v>
      </c>
      <c r="H9" s="101" t="s">
        <v>5</v>
      </c>
      <c r="I9" s="102"/>
      <c r="J9" s="50" t="s">
        <v>6</v>
      </c>
      <c r="K9" s="101" t="s">
        <v>7</v>
      </c>
      <c r="L9" s="104"/>
      <c r="M9" s="104"/>
      <c r="N9" s="102"/>
      <c r="O9" s="105" t="s">
        <v>8</v>
      </c>
      <c r="P9" s="106"/>
      <c r="Q9" s="106"/>
      <c r="R9" s="107"/>
      <c r="S9" s="101" t="s">
        <v>9</v>
      </c>
      <c r="T9" s="104"/>
      <c r="U9" s="104"/>
      <c r="V9" s="104"/>
      <c r="W9" s="102"/>
      <c r="X9" s="103" t="s">
        <v>10</v>
      </c>
      <c r="Y9" s="103"/>
    </row>
    <row r="10" spans="1:25" ht="72.75" customHeight="1" x14ac:dyDescent="0.3">
      <c r="A10" s="70" t="s">
        <v>11</v>
      </c>
      <c r="B10" s="70" t="s">
        <v>12</v>
      </c>
      <c r="C10" s="70" t="s">
        <v>13</v>
      </c>
      <c r="D10" s="70" t="s">
        <v>14</v>
      </c>
      <c r="E10" s="70" t="s">
        <v>15</v>
      </c>
      <c r="F10" s="71" t="s">
        <v>178</v>
      </c>
      <c r="G10" s="71" t="s">
        <v>33</v>
      </c>
      <c r="H10" s="70" t="s">
        <v>16</v>
      </c>
      <c r="I10" s="70" t="s">
        <v>17</v>
      </c>
      <c r="J10" s="71" t="s">
        <v>18</v>
      </c>
      <c r="K10" s="70" t="s">
        <v>19</v>
      </c>
      <c r="L10" s="70" t="s">
        <v>20</v>
      </c>
      <c r="M10" s="70" t="s">
        <v>21</v>
      </c>
      <c r="N10" s="70" t="s">
        <v>22</v>
      </c>
      <c r="O10" s="72" t="s">
        <v>8</v>
      </c>
      <c r="P10" s="73" t="s">
        <v>23</v>
      </c>
      <c r="Q10" s="73" t="s">
        <v>24</v>
      </c>
      <c r="R10" s="73" t="s">
        <v>25</v>
      </c>
      <c r="S10" s="70" t="s">
        <v>26</v>
      </c>
      <c r="T10" s="70" t="s">
        <v>27</v>
      </c>
      <c r="U10" s="70" t="s">
        <v>28</v>
      </c>
      <c r="V10" s="70" t="s">
        <v>29</v>
      </c>
      <c r="W10" s="70" t="s">
        <v>30</v>
      </c>
      <c r="X10" s="72" t="s">
        <v>31</v>
      </c>
      <c r="Y10" s="73" t="s">
        <v>32</v>
      </c>
    </row>
    <row r="11" spans="1:25" ht="94.5" x14ac:dyDescent="0.3">
      <c r="A11" s="28">
        <v>1</v>
      </c>
      <c r="B11" s="29" t="s">
        <v>34</v>
      </c>
      <c r="C11" s="29" t="s">
        <v>39</v>
      </c>
      <c r="D11" s="29" t="s">
        <v>42</v>
      </c>
      <c r="E11" s="30" t="s">
        <v>47</v>
      </c>
      <c r="F11" s="30" t="s">
        <v>179</v>
      </c>
      <c r="G11" s="30" t="s">
        <v>180</v>
      </c>
      <c r="H11" s="31">
        <v>1</v>
      </c>
      <c r="I11" s="32">
        <f>IF(H11="","",VLOOKUP(H11,Listas!$A$83:$B$103,2,FALSE))</f>
        <v>0</v>
      </c>
      <c r="J11" s="30" t="s">
        <v>181</v>
      </c>
      <c r="K11" s="29">
        <v>3</v>
      </c>
      <c r="L11" s="29">
        <v>2</v>
      </c>
      <c r="M11" s="33">
        <f t="shared" ref="M11:M18" si="0">IF(OR(K11="",L11=""),"",+K11+L11)</f>
        <v>5</v>
      </c>
      <c r="N11" s="34" t="str">
        <f>IF(OR(M11="",M11=0),"",LOOKUP(M11,Listas!$C$71:$E$74))</f>
        <v>Medio</v>
      </c>
      <c r="O11" s="30" t="s">
        <v>182</v>
      </c>
      <c r="P11" s="30" t="s">
        <v>78</v>
      </c>
      <c r="Q11" s="35" t="s">
        <v>140</v>
      </c>
      <c r="R11" s="35" t="s">
        <v>183</v>
      </c>
      <c r="S11" s="29">
        <v>1</v>
      </c>
      <c r="T11" s="29">
        <v>1</v>
      </c>
      <c r="U11" s="33">
        <f>IF(OR(S11="",T11=""),"",S11+T11)</f>
        <v>2</v>
      </c>
      <c r="V11" s="34" t="str">
        <f>IF(OR(U11="",U11=0),"",LOOKUP(U11,Listas!$C$71:$E$74))</f>
        <v>Bajo</v>
      </c>
      <c r="W11" s="29" t="s">
        <v>65</v>
      </c>
      <c r="X11" s="30" t="s">
        <v>184</v>
      </c>
      <c r="Y11" s="29" t="s">
        <v>127</v>
      </c>
    </row>
    <row r="12" spans="1:25" ht="69.75" customHeight="1" outlineLevel="1" x14ac:dyDescent="0.3">
      <c r="A12" s="112">
        <v>2</v>
      </c>
      <c r="B12" s="76" t="s">
        <v>34</v>
      </c>
      <c r="C12" s="76" t="s">
        <v>40</v>
      </c>
      <c r="D12" s="76" t="s">
        <v>42</v>
      </c>
      <c r="E12" s="76" t="s">
        <v>47</v>
      </c>
      <c r="F12" s="76" t="s">
        <v>233</v>
      </c>
      <c r="G12" s="30" t="s">
        <v>99</v>
      </c>
      <c r="H12" s="79">
        <v>1</v>
      </c>
      <c r="I12" s="82">
        <f>IF(H12="","",VLOOKUP(H12,Listas!$A$83:$B$103,2,FALSE))</f>
        <v>0</v>
      </c>
      <c r="J12" s="76" t="s">
        <v>187</v>
      </c>
      <c r="K12" s="76">
        <v>2</v>
      </c>
      <c r="L12" s="76">
        <v>2</v>
      </c>
      <c r="M12" s="87">
        <f t="shared" si="0"/>
        <v>4</v>
      </c>
      <c r="N12" s="89" t="str">
        <f>IF(OR(M12="",M12=0),"",LOOKUP(M12,Listas!$C$71:$E$74))</f>
        <v>Bajo</v>
      </c>
      <c r="O12" s="76" t="s">
        <v>186</v>
      </c>
      <c r="P12" s="76" t="s">
        <v>141</v>
      </c>
      <c r="Q12" s="96" t="s">
        <v>142</v>
      </c>
      <c r="R12" s="96" t="s">
        <v>168</v>
      </c>
      <c r="S12" s="76">
        <v>1</v>
      </c>
      <c r="T12" s="76">
        <v>1</v>
      </c>
      <c r="U12" s="87">
        <f t="shared" ref="U12" si="1">IF(OR(S12="",T12=""),"",S12+T12)</f>
        <v>2</v>
      </c>
      <c r="V12" s="89" t="str">
        <f>IF(OR(U12="",U12=0),"",LOOKUP(U12,Listas!$C$71:$E$74))</f>
        <v>Bajo</v>
      </c>
      <c r="W12" s="76" t="s">
        <v>66</v>
      </c>
      <c r="X12" s="76" t="s">
        <v>185</v>
      </c>
      <c r="Y12" s="76" t="s">
        <v>90</v>
      </c>
    </row>
    <row r="13" spans="1:25" ht="69.75" customHeight="1" outlineLevel="1" x14ac:dyDescent="0.3">
      <c r="A13" s="113"/>
      <c r="B13" s="77"/>
      <c r="C13" s="77"/>
      <c r="D13" s="77"/>
      <c r="E13" s="77"/>
      <c r="F13" s="77"/>
      <c r="G13" s="66" t="s">
        <v>132</v>
      </c>
      <c r="H13" s="80"/>
      <c r="I13" s="83"/>
      <c r="J13" s="77"/>
      <c r="K13" s="77"/>
      <c r="L13" s="77"/>
      <c r="M13" s="94"/>
      <c r="N13" s="95"/>
      <c r="O13" s="77"/>
      <c r="P13" s="77"/>
      <c r="Q13" s="97"/>
      <c r="R13" s="97"/>
      <c r="S13" s="77"/>
      <c r="T13" s="77"/>
      <c r="U13" s="94"/>
      <c r="V13" s="95"/>
      <c r="W13" s="77"/>
      <c r="X13" s="77"/>
      <c r="Y13" s="77"/>
    </row>
    <row r="14" spans="1:25" ht="69.75" customHeight="1" outlineLevel="1" x14ac:dyDescent="0.3">
      <c r="A14" s="113"/>
      <c r="B14" s="77"/>
      <c r="C14" s="77"/>
      <c r="D14" s="77"/>
      <c r="E14" s="77"/>
      <c r="F14" s="77"/>
      <c r="G14" s="30" t="s">
        <v>100</v>
      </c>
      <c r="H14" s="80"/>
      <c r="I14" s="83"/>
      <c r="J14" s="77"/>
      <c r="K14" s="77"/>
      <c r="L14" s="77"/>
      <c r="M14" s="94"/>
      <c r="N14" s="95"/>
      <c r="O14" s="78"/>
      <c r="P14" s="77"/>
      <c r="Q14" s="97"/>
      <c r="R14" s="97"/>
      <c r="S14" s="77"/>
      <c r="T14" s="77"/>
      <c r="U14" s="94"/>
      <c r="V14" s="95"/>
      <c r="W14" s="77"/>
      <c r="X14" s="77"/>
      <c r="Y14" s="77"/>
    </row>
    <row r="15" spans="1:25" ht="42" outlineLevel="1" x14ac:dyDescent="0.3">
      <c r="A15" s="114"/>
      <c r="B15" s="78"/>
      <c r="C15" s="78"/>
      <c r="D15" s="78"/>
      <c r="E15" s="78"/>
      <c r="F15" s="78"/>
      <c r="G15" s="30" t="s">
        <v>115</v>
      </c>
      <c r="H15" s="81"/>
      <c r="I15" s="84"/>
      <c r="J15" s="78"/>
      <c r="K15" s="78"/>
      <c r="L15" s="78"/>
      <c r="M15" s="88"/>
      <c r="N15" s="90"/>
      <c r="O15" s="40" t="s">
        <v>234</v>
      </c>
      <c r="P15" s="78"/>
      <c r="Q15" s="98"/>
      <c r="R15" s="98"/>
      <c r="S15" s="78"/>
      <c r="T15" s="78"/>
      <c r="U15" s="88"/>
      <c r="V15" s="90"/>
      <c r="W15" s="78"/>
      <c r="X15" s="78"/>
      <c r="Y15" s="78"/>
    </row>
    <row r="16" spans="1:25" s="64" customFormat="1" ht="177" customHeight="1" outlineLevel="1" x14ac:dyDescent="0.35">
      <c r="A16" s="58">
        <v>3</v>
      </c>
      <c r="B16" s="29" t="s">
        <v>34</v>
      </c>
      <c r="C16" s="29" t="s">
        <v>40</v>
      </c>
      <c r="D16" s="29" t="s">
        <v>43</v>
      </c>
      <c r="E16" s="30" t="s">
        <v>47</v>
      </c>
      <c r="F16" s="67" t="s">
        <v>240</v>
      </c>
      <c r="G16" s="29" t="s">
        <v>239</v>
      </c>
      <c r="H16" s="31">
        <v>1</v>
      </c>
      <c r="I16" s="32">
        <f>IF(H16="","",VLOOKUP(H16,Listas!$A$83:$B$103,2,FALSE))</f>
        <v>0</v>
      </c>
      <c r="J16" s="29" t="s">
        <v>238</v>
      </c>
      <c r="K16" s="29">
        <v>2</v>
      </c>
      <c r="L16" s="29">
        <v>3</v>
      </c>
      <c r="M16" s="33">
        <f>IF(OR(K16="",L16=""),"",+K16+L16)</f>
        <v>5</v>
      </c>
      <c r="N16" s="57" t="str">
        <f>IF(OR(M16="",M16=0),"",LOOKUP(M16,Listas!$C$71:$E$74))</f>
        <v>Medio</v>
      </c>
      <c r="O16" s="30" t="s">
        <v>236</v>
      </c>
      <c r="P16" s="30" t="s">
        <v>83</v>
      </c>
      <c r="Q16" s="35" t="s">
        <v>237</v>
      </c>
      <c r="R16" s="35" t="s">
        <v>130</v>
      </c>
      <c r="S16" s="29">
        <v>1</v>
      </c>
      <c r="T16" s="29">
        <v>1</v>
      </c>
      <c r="U16" s="33">
        <f t="shared" ref="U16" si="2">IF(OR(S16="",T16=""),"",S16+T16)</f>
        <v>2</v>
      </c>
      <c r="V16" s="34" t="str">
        <f>IF(OR(U16="",U16=0),"",LOOKUP(U16,Listas!$C$71:$E$74))</f>
        <v>Bajo</v>
      </c>
      <c r="W16" s="29" t="s">
        <v>65</v>
      </c>
      <c r="X16" s="30" t="s">
        <v>235</v>
      </c>
      <c r="Y16" s="29" t="s">
        <v>82</v>
      </c>
    </row>
    <row r="17" spans="1:25" ht="309.75" customHeight="1" outlineLevel="1" x14ac:dyDescent="0.3">
      <c r="A17" s="28">
        <v>4</v>
      </c>
      <c r="B17" s="29" t="s">
        <v>34</v>
      </c>
      <c r="C17" s="29" t="s">
        <v>40</v>
      </c>
      <c r="D17" s="29" t="s">
        <v>42</v>
      </c>
      <c r="E17" s="30" t="s">
        <v>47</v>
      </c>
      <c r="F17" s="30" t="s">
        <v>188</v>
      </c>
      <c r="G17" s="30" t="s">
        <v>191</v>
      </c>
      <c r="H17" s="31">
        <v>1</v>
      </c>
      <c r="I17" s="32">
        <f>IF(H17="","",VLOOKUP(H17,Listas!$A$83:$B$103,2,FALSE))</f>
        <v>0</v>
      </c>
      <c r="J17" s="30" t="s">
        <v>190</v>
      </c>
      <c r="K17" s="29">
        <v>2</v>
      </c>
      <c r="L17" s="29">
        <v>2</v>
      </c>
      <c r="M17" s="33">
        <f t="shared" ref="M17" si="3">IF(OR(K17="",L17=""),"",+K17+L17)</f>
        <v>4</v>
      </c>
      <c r="N17" s="34" t="str">
        <f>IF(OR(M17="",M17=0),"",LOOKUP(M17,Listas!$C$71:$E$74))</f>
        <v>Bajo</v>
      </c>
      <c r="O17" s="30" t="s">
        <v>189</v>
      </c>
      <c r="P17" s="30" t="s">
        <v>143</v>
      </c>
      <c r="Q17" s="35" t="s">
        <v>241</v>
      </c>
      <c r="R17" s="35" t="s">
        <v>144</v>
      </c>
      <c r="S17" s="29">
        <v>1</v>
      </c>
      <c r="T17" s="29">
        <v>1</v>
      </c>
      <c r="U17" s="33">
        <f t="shared" ref="U17" si="4">IF(OR(S17="",T17=""),"",S17+T17)</f>
        <v>2</v>
      </c>
      <c r="V17" s="34" t="str">
        <f>IF(OR(U17="",U17=0),"",LOOKUP(U17,Listas!$C$71:$E$74))</f>
        <v>Bajo</v>
      </c>
      <c r="W17" s="29" t="s">
        <v>66</v>
      </c>
      <c r="X17" s="30" t="s">
        <v>242</v>
      </c>
      <c r="Y17" s="29" t="s">
        <v>90</v>
      </c>
    </row>
    <row r="18" spans="1:25" ht="147" customHeight="1" outlineLevel="1" x14ac:dyDescent="0.3">
      <c r="A18" s="28">
        <v>5</v>
      </c>
      <c r="B18" s="29" t="s">
        <v>34</v>
      </c>
      <c r="C18" s="29" t="s">
        <v>40</v>
      </c>
      <c r="D18" s="29" t="s">
        <v>42</v>
      </c>
      <c r="E18" s="30" t="s">
        <v>47</v>
      </c>
      <c r="F18" s="30" t="s">
        <v>192</v>
      </c>
      <c r="G18" s="30" t="s">
        <v>116</v>
      </c>
      <c r="H18" s="31">
        <v>1</v>
      </c>
      <c r="I18" s="32">
        <f>IF(H18="","",VLOOKUP(H18,Listas!$A$83:$B$103,2,FALSE))</f>
        <v>0</v>
      </c>
      <c r="J18" s="30" t="s">
        <v>117</v>
      </c>
      <c r="K18" s="29">
        <v>2</v>
      </c>
      <c r="L18" s="29">
        <v>2</v>
      </c>
      <c r="M18" s="33">
        <f t="shared" si="0"/>
        <v>4</v>
      </c>
      <c r="N18" s="34" t="str">
        <f>IF(OR(M18="",M18=0),"",LOOKUP(M18,Listas!$C$71:$E$74))</f>
        <v>Bajo</v>
      </c>
      <c r="O18" s="30" t="s">
        <v>193</v>
      </c>
      <c r="P18" s="30" t="s">
        <v>145</v>
      </c>
      <c r="Q18" s="35" t="s">
        <v>146</v>
      </c>
      <c r="R18" s="35" t="s">
        <v>147</v>
      </c>
      <c r="S18" s="29">
        <v>1</v>
      </c>
      <c r="T18" s="29">
        <v>1</v>
      </c>
      <c r="U18" s="33">
        <f t="shared" ref="U18:U31" si="5">IF(OR(S18="",T18=""),"",S18+T18)</f>
        <v>2</v>
      </c>
      <c r="V18" s="34" t="str">
        <f>IF(OR(U18="",U18=0),"",LOOKUP(U18,Listas!$C$71:$E$74))</f>
        <v>Bajo</v>
      </c>
      <c r="W18" s="29" t="s">
        <v>66</v>
      </c>
      <c r="X18" s="30" t="s">
        <v>194</v>
      </c>
      <c r="Y18" s="29" t="s">
        <v>90</v>
      </c>
    </row>
    <row r="19" spans="1:25" ht="145.5" customHeight="1" outlineLevel="1" x14ac:dyDescent="0.3">
      <c r="A19" s="28">
        <v>6</v>
      </c>
      <c r="B19" s="29" t="s">
        <v>34</v>
      </c>
      <c r="C19" s="29" t="s">
        <v>40</v>
      </c>
      <c r="D19" s="29" t="s">
        <v>42</v>
      </c>
      <c r="E19" s="30" t="s">
        <v>47</v>
      </c>
      <c r="F19" s="30" t="s">
        <v>196</v>
      </c>
      <c r="G19" s="30" t="s">
        <v>79</v>
      </c>
      <c r="H19" s="31">
        <v>1</v>
      </c>
      <c r="I19" s="32">
        <f>IF(H19="","",VLOOKUP(H19,Listas!$A$83:$B$103,2,FALSE))</f>
        <v>0</v>
      </c>
      <c r="J19" s="30" t="s">
        <v>128</v>
      </c>
      <c r="K19" s="29">
        <v>2</v>
      </c>
      <c r="L19" s="29">
        <v>3</v>
      </c>
      <c r="M19" s="33">
        <f>IF(OR(K19="",L19=""),"",+K19+L19)</f>
        <v>5</v>
      </c>
      <c r="N19" s="34" t="str">
        <f>IF(OR(M19="",M19=0),"",LOOKUP(M19,Listas!$C$71:$E$74))</f>
        <v>Medio</v>
      </c>
      <c r="O19" s="30" t="s">
        <v>195</v>
      </c>
      <c r="P19" s="30" t="s">
        <v>148</v>
      </c>
      <c r="Q19" s="35" t="s">
        <v>146</v>
      </c>
      <c r="S19" s="29">
        <v>1</v>
      </c>
      <c r="T19" s="29">
        <v>1</v>
      </c>
      <c r="U19" s="33">
        <f t="shared" si="5"/>
        <v>2</v>
      </c>
      <c r="V19" s="34" t="str">
        <f>IF(OR(U19="",U19=0),"",LOOKUP(U19,Listas!$C$71:$E$74))</f>
        <v>Bajo</v>
      </c>
      <c r="W19" s="29" t="s">
        <v>66</v>
      </c>
      <c r="X19" s="30" t="s">
        <v>194</v>
      </c>
      <c r="Y19" s="29" t="s">
        <v>90</v>
      </c>
    </row>
    <row r="20" spans="1:25" s="64" customFormat="1" ht="157.5" customHeight="1" x14ac:dyDescent="0.35">
      <c r="A20" s="28">
        <v>7</v>
      </c>
      <c r="B20" s="29" t="s">
        <v>34</v>
      </c>
      <c r="C20" s="29" t="s">
        <v>40</v>
      </c>
      <c r="D20" s="29" t="s">
        <v>43</v>
      </c>
      <c r="E20" s="30" t="s">
        <v>47</v>
      </c>
      <c r="F20" s="30" t="s">
        <v>245</v>
      </c>
      <c r="G20" s="30" t="s">
        <v>244</v>
      </c>
      <c r="H20" s="31">
        <v>1</v>
      </c>
      <c r="I20" s="32">
        <f>IF(H20="","",VLOOKUP(H20,[1]Listas!$A$82:$B$102,2,FALSE))</f>
        <v>0</v>
      </c>
      <c r="J20" s="30" t="s">
        <v>243</v>
      </c>
      <c r="K20" s="29">
        <v>2</v>
      </c>
      <c r="L20" s="29">
        <v>2</v>
      </c>
      <c r="M20" s="33">
        <f t="shared" ref="M20" si="6">IF(OR(K20="",L20=""),"",+K20+L20)</f>
        <v>4</v>
      </c>
      <c r="N20" s="34" t="str">
        <f>IF(OR(M20="",M20=0),"",LOOKUP(M20,[1]Listas!$C$70:$E$73))</f>
        <v>Bajo</v>
      </c>
      <c r="O20" s="30" t="s">
        <v>197</v>
      </c>
      <c r="P20" s="30" t="s">
        <v>149</v>
      </c>
      <c r="Q20" s="35" t="s">
        <v>146</v>
      </c>
      <c r="R20" s="35" t="s">
        <v>147</v>
      </c>
      <c r="S20" s="29">
        <v>1</v>
      </c>
      <c r="T20" s="29">
        <v>1</v>
      </c>
      <c r="U20" s="33">
        <f t="shared" si="5"/>
        <v>2</v>
      </c>
      <c r="V20" s="34" t="str">
        <f>IF(OR(U20="",U20=0),"",LOOKUP(U20,[1]Listas!$C$70:$E$73))</f>
        <v>Bajo</v>
      </c>
      <c r="W20" s="29" t="s">
        <v>65</v>
      </c>
      <c r="X20" s="30" t="s">
        <v>169</v>
      </c>
      <c r="Y20" s="29" t="s">
        <v>90</v>
      </c>
    </row>
    <row r="21" spans="1:25" ht="163.5" customHeight="1" outlineLevel="1" x14ac:dyDescent="0.3">
      <c r="A21" s="28">
        <v>8</v>
      </c>
      <c r="B21" s="29" t="s">
        <v>34</v>
      </c>
      <c r="C21" s="29" t="s">
        <v>40</v>
      </c>
      <c r="D21" s="29" t="s">
        <v>42</v>
      </c>
      <c r="E21" s="30" t="s">
        <v>47</v>
      </c>
      <c r="F21" s="30" t="s">
        <v>201</v>
      </c>
      <c r="G21" s="30" t="s">
        <v>200</v>
      </c>
      <c r="H21" s="31">
        <v>1</v>
      </c>
      <c r="I21" s="32">
        <f>IF(H21="","",VLOOKUP(H21,[2]Listas!$A$82:$B$102,2,FALSE))</f>
        <v>0</v>
      </c>
      <c r="J21" s="30" t="s">
        <v>118</v>
      </c>
      <c r="K21" s="29">
        <v>2</v>
      </c>
      <c r="L21" s="29">
        <v>2</v>
      </c>
      <c r="M21" s="33">
        <v>4</v>
      </c>
      <c r="N21" s="34" t="str">
        <f>IF(OR(M21="",M21=0),"",LOOKUP(M21,Listas!$C$71:$E$74))</f>
        <v>Bajo</v>
      </c>
      <c r="O21" s="30" t="s">
        <v>199</v>
      </c>
      <c r="P21" s="30" t="s">
        <v>148</v>
      </c>
      <c r="Q21" s="35" t="s">
        <v>146</v>
      </c>
      <c r="R21" s="35" t="s">
        <v>98</v>
      </c>
      <c r="S21" s="29">
        <v>2</v>
      </c>
      <c r="T21" s="29">
        <v>2</v>
      </c>
      <c r="U21" s="33">
        <v>4</v>
      </c>
      <c r="V21" s="34" t="str">
        <f>IF(OR(U21="",U21=0),"",LOOKUP(U21,Listas!$C$71:$E$74))</f>
        <v>Bajo</v>
      </c>
      <c r="W21" s="29" t="s">
        <v>66</v>
      </c>
      <c r="X21" s="30" t="s">
        <v>198</v>
      </c>
      <c r="Y21" s="29" t="s">
        <v>90</v>
      </c>
    </row>
    <row r="22" spans="1:25" ht="129" customHeight="1" outlineLevel="1" x14ac:dyDescent="0.3">
      <c r="A22" s="85">
        <v>9</v>
      </c>
      <c r="B22" s="76" t="s">
        <v>35</v>
      </c>
      <c r="C22" s="76" t="s">
        <v>40</v>
      </c>
      <c r="D22" s="76" t="s">
        <v>43</v>
      </c>
      <c r="E22" s="76" t="s">
        <v>47</v>
      </c>
      <c r="F22" s="30" t="s">
        <v>119</v>
      </c>
      <c r="G22" s="30" t="s">
        <v>246</v>
      </c>
      <c r="H22" s="31">
        <v>0.5</v>
      </c>
      <c r="I22" s="32">
        <f>IF(H22="","",VLOOKUP(H22,[3]Listas!$A$82:$B$102,2,FALSE))</f>
        <v>0.5</v>
      </c>
      <c r="J22" s="74" t="s">
        <v>247</v>
      </c>
      <c r="K22" s="76">
        <v>1</v>
      </c>
      <c r="L22" s="76">
        <v>2</v>
      </c>
      <c r="M22" s="87">
        <f t="shared" ref="M22" si="7">IF(OR(K22="",L22=""),"",+K22+L22)</f>
        <v>3</v>
      </c>
      <c r="N22" s="89" t="str">
        <f>IF(OR(M22="",M22=0),"",LOOKUP(M22,Listas!$C$71:$E$74))</f>
        <v>Bajo</v>
      </c>
      <c r="O22" s="30" t="s">
        <v>202</v>
      </c>
      <c r="P22" s="30" t="s">
        <v>150</v>
      </c>
      <c r="Q22" s="96" t="s">
        <v>155</v>
      </c>
      <c r="R22" s="96" t="s">
        <v>147</v>
      </c>
      <c r="S22" s="76">
        <v>1</v>
      </c>
      <c r="T22" s="76">
        <v>1</v>
      </c>
      <c r="U22" s="87">
        <v>2</v>
      </c>
      <c r="V22" s="89" t="str">
        <f>IF(OR(U22="",U22=0),"",LOOKUP(U22,Listas!$C$71:$E$74))</f>
        <v>Bajo</v>
      </c>
      <c r="W22" s="76" t="s">
        <v>65</v>
      </c>
      <c r="X22" s="30" t="s">
        <v>203</v>
      </c>
      <c r="Y22" s="76" t="s">
        <v>96</v>
      </c>
    </row>
    <row r="23" spans="1:25" ht="201" customHeight="1" outlineLevel="1" x14ac:dyDescent="0.3">
      <c r="A23" s="86"/>
      <c r="B23" s="77"/>
      <c r="C23" s="77"/>
      <c r="D23" s="77"/>
      <c r="E23" s="77"/>
      <c r="F23" s="74" t="s">
        <v>206</v>
      </c>
      <c r="G23" s="30" t="s">
        <v>207</v>
      </c>
      <c r="H23" s="31">
        <v>0</v>
      </c>
      <c r="I23" s="32">
        <f>IF(H23="","",VLOOKUP(H23,Listas!$A$83:$B$103,2,FALSE))</f>
        <v>1</v>
      </c>
      <c r="J23" s="30" t="s">
        <v>248</v>
      </c>
      <c r="K23" s="78"/>
      <c r="L23" s="78"/>
      <c r="M23" s="88"/>
      <c r="N23" s="90"/>
      <c r="O23" s="30" t="s">
        <v>204</v>
      </c>
      <c r="P23" s="30" t="s">
        <v>101</v>
      </c>
      <c r="Q23" s="98"/>
      <c r="R23" s="98"/>
      <c r="S23" s="78"/>
      <c r="T23" s="78"/>
      <c r="U23" s="88"/>
      <c r="V23" s="90"/>
      <c r="W23" s="78"/>
      <c r="X23" s="30" t="s">
        <v>205</v>
      </c>
      <c r="Y23" s="78"/>
    </row>
    <row r="24" spans="1:25" ht="204" customHeight="1" outlineLevel="1" x14ac:dyDescent="0.3">
      <c r="A24" s="37">
        <v>10</v>
      </c>
      <c r="B24" s="29" t="s">
        <v>35</v>
      </c>
      <c r="C24" s="29" t="s">
        <v>40</v>
      </c>
      <c r="D24" s="29" t="s">
        <v>43</v>
      </c>
      <c r="E24" s="30" t="s">
        <v>105</v>
      </c>
      <c r="F24" s="30" t="s">
        <v>208</v>
      </c>
      <c r="G24" s="30" t="s">
        <v>249</v>
      </c>
      <c r="H24" s="31">
        <v>0</v>
      </c>
      <c r="I24" s="32">
        <f>IF(H24="","",VLOOKUP(H24,Listas!$A$83:$B$103,2,FALSE))</f>
        <v>1</v>
      </c>
      <c r="J24" s="30" t="s">
        <v>212</v>
      </c>
      <c r="K24" s="29">
        <v>1</v>
      </c>
      <c r="L24" s="29">
        <v>2</v>
      </c>
      <c r="M24" s="33">
        <f t="shared" ref="M24" si="8">IF(OR(K24="",L24=""),"",+K24+L24)</f>
        <v>3</v>
      </c>
      <c r="N24" s="34" t="str">
        <f>IF(OR(M24="",M24=0),"",LOOKUP(M24,Listas!$C$71:$E$74))</f>
        <v>Bajo</v>
      </c>
      <c r="O24" s="30" t="s">
        <v>209</v>
      </c>
      <c r="P24" s="30" t="s">
        <v>151</v>
      </c>
      <c r="Q24" s="35" t="s">
        <v>155</v>
      </c>
      <c r="R24" s="35" t="s">
        <v>156</v>
      </c>
      <c r="S24" s="29">
        <v>1</v>
      </c>
      <c r="T24" s="29">
        <v>1</v>
      </c>
      <c r="U24" s="33">
        <f t="shared" ref="U24" si="9">IF(OR(S24="",T24=""),"",S24+T24)</f>
        <v>2</v>
      </c>
      <c r="V24" s="34" t="str">
        <f>IF(OR(U24="",U24=0),"",LOOKUP(U24,Listas!$C$71:$E$74))</f>
        <v>Bajo</v>
      </c>
      <c r="W24" s="29" t="s">
        <v>65</v>
      </c>
      <c r="X24" s="30" t="s">
        <v>210</v>
      </c>
      <c r="Y24" s="29" t="s">
        <v>91</v>
      </c>
    </row>
    <row r="25" spans="1:25" ht="192" customHeight="1" outlineLevel="1" x14ac:dyDescent="0.3">
      <c r="A25" s="37">
        <v>11</v>
      </c>
      <c r="B25" s="29" t="s">
        <v>35</v>
      </c>
      <c r="C25" s="29" t="s">
        <v>40</v>
      </c>
      <c r="D25" s="29" t="s">
        <v>42</v>
      </c>
      <c r="E25" s="30" t="s">
        <v>45</v>
      </c>
      <c r="F25" s="30" t="s">
        <v>211</v>
      </c>
      <c r="G25" s="30" t="s">
        <v>92</v>
      </c>
      <c r="H25" s="31">
        <v>0</v>
      </c>
      <c r="I25" s="32">
        <f>IF(H25="","",VLOOKUP(H25,Listas!$A$83:$B$103,2,FALSE))</f>
        <v>1</v>
      </c>
      <c r="J25" s="30" t="s">
        <v>212</v>
      </c>
      <c r="K25" s="29">
        <v>2</v>
      </c>
      <c r="L25" s="29">
        <v>3</v>
      </c>
      <c r="M25" s="33">
        <f t="shared" ref="M25:M27" si="10">IF(OR(K25="",L25=""),"",+K25+L25)</f>
        <v>5</v>
      </c>
      <c r="N25" s="34" t="str">
        <f>IF(OR(M25="",M25=0),"",LOOKUP(M25,Listas!$C$71:$E$74))</f>
        <v>Medio</v>
      </c>
      <c r="O25" s="30" t="s">
        <v>250</v>
      </c>
      <c r="P25" s="30" t="s">
        <v>93</v>
      </c>
      <c r="Q25" s="35" t="s">
        <v>155</v>
      </c>
      <c r="R25" s="35" t="s">
        <v>156</v>
      </c>
      <c r="S25" s="29">
        <v>1</v>
      </c>
      <c r="T25" s="29">
        <v>3</v>
      </c>
      <c r="U25" s="33">
        <f t="shared" ref="U25:U27" si="11">IF(OR(S25="",T25=""),"",S25+T25)</f>
        <v>4</v>
      </c>
      <c r="V25" s="34" t="str">
        <f>IF(OR(U25="",U25=0),"",LOOKUP(U25,Listas!$C$71:$E$74))</f>
        <v>Bajo</v>
      </c>
      <c r="W25" s="29" t="s">
        <v>65</v>
      </c>
      <c r="X25" s="30" t="s">
        <v>213</v>
      </c>
      <c r="Y25" s="29" t="s">
        <v>91</v>
      </c>
    </row>
    <row r="26" spans="1:25" s="64" customFormat="1" ht="80" x14ac:dyDescent="0.35">
      <c r="A26" s="37">
        <v>12</v>
      </c>
      <c r="B26" s="59" t="s">
        <v>35</v>
      </c>
      <c r="C26" s="59" t="s">
        <v>40</v>
      </c>
      <c r="D26" s="59" t="s">
        <v>43</v>
      </c>
      <c r="E26" s="60" t="s">
        <v>47</v>
      </c>
      <c r="F26" s="68" t="s">
        <v>214</v>
      </c>
      <c r="G26" s="60" t="s">
        <v>133</v>
      </c>
      <c r="H26" s="61">
        <v>0</v>
      </c>
      <c r="I26" s="62">
        <f>IF(H26="","",VLOOKUP(H26,[1]Listas!$A$82:$B$102,2,FALSE))</f>
        <v>1</v>
      </c>
      <c r="J26" s="60" t="s">
        <v>134</v>
      </c>
      <c r="K26" s="29">
        <v>1</v>
      </c>
      <c r="L26" s="29">
        <v>2</v>
      </c>
      <c r="M26" s="33">
        <f t="shared" si="10"/>
        <v>3</v>
      </c>
      <c r="N26" s="34" t="str">
        <f>IF(OR(M26="",M26=0),"",LOOKUP(M26,[1]Listas!$C$70:$E$73))</f>
        <v>Bajo</v>
      </c>
      <c r="O26" s="60" t="s">
        <v>135</v>
      </c>
      <c r="P26" s="60" t="s">
        <v>151</v>
      </c>
      <c r="Q26" s="63" t="s">
        <v>155</v>
      </c>
      <c r="R26" s="63" t="s">
        <v>156</v>
      </c>
      <c r="S26" s="29">
        <v>1</v>
      </c>
      <c r="T26" s="29">
        <v>1</v>
      </c>
      <c r="U26" s="33">
        <f t="shared" si="11"/>
        <v>2</v>
      </c>
      <c r="V26" s="34" t="str">
        <f>IF(OR(U26="",U26=0),"",LOOKUP(U26,[1]Listas!$C$70:$E$73))</f>
        <v>Bajo</v>
      </c>
      <c r="W26" s="59" t="s">
        <v>65</v>
      </c>
      <c r="X26" s="60" t="s">
        <v>152</v>
      </c>
      <c r="Y26" s="59" t="s">
        <v>91</v>
      </c>
    </row>
    <row r="27" spans="1:25" s="64" customFormat="1" ht="70" x14ac:dyDescent="0.35">
      <c r="A27" s="37">
        <v>13</v>
      </c>
      <c r="B27" s="59" t="s">
        <v>35</v>
      </c>
      <c r="C27" s="59" t="s">
        <v>40</v>
      </c>
      <c r="D27" s="59" t="s">
        <v>43</v>
      </c>
      <c r="E27" s="60" t="s">
        <v>47</v>
      </c>
      <c r="F27" s="68" t="s">
        <v>215</v>
      </c>
      <c r="G27" s="60" t="s">
        <v>136</v>
      </c>
      <c r="H27" s="61">
        <v>0</v>
      </c>
      <c r="I27" s="62">
        <f>IF(H27="","",VLOOKUP(H27,[1]Listas!$A$82:$B$102,2,FALSE))</f>
        <v>1</v>
      </c>
      <c r="J27" s="60" t="s">
        <v>216</v>
      </c>
      <c r="K27" s="29">
        <v>1</v>
      </c>
      <c r="L27" s="29">
        <v>2</v>
      </c>
      <c r="M27" s="33">
        <f t="shared" si="10"/>
        <v>3</v>
      </c>
      <c r="N27" s="34" t="str">
        <f>IF(OR(M27="",M27=0),"",LOOKUP(M27,[1]Listas!$C$70:$E$73))</f>
        <v>Bajo</v>
      </c>
      <c r="O27" s="60" t="s">
        <v>217</v>
      </c>
      <c r="P27" s="60" t="s">
        <v>137</v>
      </c>
      <c r="Q27" s="63" t="s">
        <v>157</v>
      </c>
      <c r="R27" s="63" t="s">
        <v>158</v>
      </c>
      <c r="S27" s="29">
        <v>1</v>
      </c>
      <c r="T27" s="29">
        <v>1</v>
      </c>
      <c r="U27" s="33">
        <f t="shared" si="11"/>
        <v>2</v>
      </c>
      <c r="V27" s="34" t="str">
        <f>IF(OR(U27="",U27=0),"",LOOKUP(U27,[1]Listas!$C$70:$E$73))</f>
        <v>Bajo</v>
      </c>
      <c r="W27" s="59" t="s">
        <v>65</v>
      </c>
      <c r="X27" s="60" t="s">
        <v>218</v>
      </c>
      <c r="Y27" s="59" t="s">
        <v>91</v>
      </c>
    </row>
    <row r="28" spans="1:25" ht="151.5" customHeight="1" outlineLevel="1" x14ac:dyDescent="0.3">
      <c r="A28" s="37">
        <v>14</v>
      </c>
      <c r="B28" s="29" t="s">
        <v>35</v>
      </c>
      <c r="C28" s="29" t="s">
        <v>40</v>
      </c>
      <c r="D28" s="29" t="s">
        <v>43</v>
      </c>
      <c r="E28" s="30" t="s">
        <v>47</v>
      </c>
      <c r="F28" s="30" t="s">
        <v>251</v>
      </c>
      <c r="G28" s="30" t="s">
        <v>170</v>
      </c>
      <c r="H28" s="31">
        <v>1</v>
      </c>
      <c r="I28" s="32">
        <f>IF(H28="","",VLOOKUP(H28,[3]Listas!$A$82:$B$102,2,FALSE))</f>
        <v>0</v>
      </c>
      <c r="J28" s="30" t="s">
        <v>252</v>
      </c>
      <c r="K28" s="29">
        <v>3</v>
      </c>
      <c r="L28" s="29">
        <v>2</v>
      </c>
      <c r="M28" s="33">
        <v>5</v>
      </c>
      <c r="N28" s="34" t="str">
        <f>IF(OR(M28="",M28=0),"",LOOKUP(M28,Listas!$C$71:$E$74))</f>
        <v>Medio</v>
      </c>
      <c r="O28" s="30" t="s">
        <v>219</v>
      </c>
      <c r="P28" s="30" t="s">
        <v>97</v>
      </c>
      <c r="Q28" s="35" t="s">
        <v>157</v>
      </c>
      <c r="R28" s="35" t="s">
        <v>158</v>
      </c>
      <c r="S28" s="29">
        <v>1</v>
      </c>
      <c r="T28" s="29">
        <v>1</v>
      </c>
      <c r="U28" s="33">
        <v>2</v>
      </c>
      <c r="V28" s="34" t="str">
        <f>IF(OR(U28="",U28=0),"",LOOKUP(U28,Listas!$C$71:$E$74))</f>
        <v>Bajo</v>
      </c>
      <c r="W28" s="29" t="s">
        <v>66</v>
      </c>
      <c r="X28" s="29" t="s">
        <v>171</v>
      </c>
      <c r="Y28" s="29" t="s">
        <v>96</v>
      </c>
    </row>
    <row r="29" spans="1:25" ht="154.5" customHeight="1" outlineLevel="1" x14ac:dyDescent="0.3">
      <c r="A29" s="38">
        <v>15</v>
      </c>
      <c r="B29" s="29" t="s">
        <v>36</v>
      </c>
      <c r="C29" s="29" t="s">
        <v>40</v>
      </c>
      <c r="D29" s="29" t="s">
        <v>42</v>
      </c>
      <c r="E29" s="30" t="s">
        <v>47</v>
      </c>
      <c r="F29" s="30" t="s">
        <v>173</v>
      </c>
      <c r="G29" s="30" t="s">
        <v>172</v>
      </c>
      <c r="H29" s="31">
        <v>1</v>
      </c>
      <c r="I29" s="32">
        <f>IF(H29="","",VLOOKUP(H29,Listas!$A$83:$B$103,2,FALSE))</f>
        <v>0</v>
      </c>
      <c r="J29" s="30" t="s">
        <v>220</v>
      </c>
      <c r="K29" s="29">
        <v>1</v>
      </c>
      <c r="L29" s="29">
        <v>2</v>
      </c>
      <c r="M29" s="33">
        <f t="shared" ref="M29:M31" si="12">IF(OR(K29="",L29=""),"",+K29+L29)</f>
        <v>3</v>
      </c>
      <c r="N29" s="34" t="str">
        <f>IF(OR(M29="",M29=0),"",LOOKUP(M29,Listas!$C$71:$E$74))</f>
        <v>Bajo</v>
      </c>
      <c r="O29" s="30" t="s">
        <v>221</v>
      </c>
      <c r="P29" s="30" t="s">
        <v>160</v>
      </c>
      <c r="Q29" s="35" t="s">
        <v>159</v>
      </c>
      <c r="R29" s="35" t="s">
        <v>85</v>
      </c>
      <c r="S29" s="29">
        <v>1</v>
      </c>
      <c r="T29" s="29">
        <v>1</v>
      </c>
      <c r="U29" s="33">
        <f t="shared" si="5"/>
        <v>2</v>
      </c>
      <c r="V29" s="34" t="str">
        <f>IF(OR(U29="",U29=0),"",LOOKUP(U29,Listas!$C$71:$E$74))</f>
        <v>Bajo</v>
      </c>
      <c r="W29" s="29" t="s">
        <v>66</v>
      </c>
      <c r="X29" s="30" t="s">
        <v>253</v>
      </c>
      <c r="Y29" s="29" t="s">
        <v>80</v>
      </c>
    </row>
    <row r="30" spans="1:25" ht="150.75" customHeight="1" outlineLevel="1" x14ac:dyDescent="0.3">
      <c r="A30" s="38">
        <v>16</v>
      </c>
      <c r="B30" s="29" t="s">
        <v>36</v>
      </c>
      <c r="C30" s="29" t="s">
        <v>40</v>
      </c>
      <c r="D30" s="29" t="s">
        <v>43</v>
      </c>
      <c r="E30" s="30" t="s">
        <v>47</v>
      </c>
      <c r="F30" s="30" t="s">
        <v>173</v>
      </c>
      <c r="G30" s="30" t="s">
        <v>174</v>
      </c>
      <c r="H30" s="31">
        <v>0</v>
      </c>
      <c r="I30" s="32">
        <f>IF(H30="","",VLOOKUP(H30,Listas!$A$83:$B$103,2,FALSE))</f>
        <v>1</v>
      </c>
      <c r="J30" s="30" t="s">
        <v>254</v>
      </c>
      <c r="K30" s="29">
        <v>3</v>
      </c>
      <c r="L30" s="29">
        <v>2</v>
      </c>
      <c r="M30" s="33">
        <f t="shared" si="12"/>
        <v>5</v>
      </c>
      <c r="N30" s="34" t="str">
        <f>IF(OR(M30="",M30=0),"",LOOKUP(M30,Listas!$C$71:$E$74))</f>
        <v>Medio</v>
      </c>
      <c r="O30" s="30" t="s">
        <v>222</v>
      </c>
      <c r="P30" s="30" t="s">
        <v>153</v>
      </c>
      <c r="Q30" s="35" t="s">
        <v>159</v>
      </c>
      <c r="R30" s="35" t="s">
        <v>85</v>
      </c>
      <c r="S30" s="29">
        <v>1</v>
      </c>
      <c r="T30" s="29">
        <v>1</v>
      </c>
      <c r="U30" s="33">
        <f t="shared" si="5"/>
        <v>2</v>
      </c>
      <c r="V30" s="34" t="str">
        <f>IF(OR(U30="",U30=0),"",LOOKUP(U30,Listas!$C$71:$E$74))</f>
        <v>Bajo</v>
      </c>
      <c r="W30" s="29" t="s">
        <v>65</v>
      </c>
      <c r="X30" s="30" t="s">
        <v>255</v>
      </c>
      <c r="Y30" s="29" t="s">
        <v>81</v>
      </c>
    </row>
    <row r="31" spans="1:25" ht="167.25" customHeight="1" outlineLevel="1" x14ac:dyDescent="0.3">
      <c r="A31" s="38">
        <v>17</v>
      </c>
      <c r="B31" s="29" t="s">
        <v>36</v>
      </c>
      <c r="C31" s="29" t="s">
        <v>40</v>
      </c>
      <c r="D31" s="29" t="s">
        <v>43</v>
      </c>
      <c r="E31" s="30" t="s">
        <v>47</v>
      </c>
      <c r="F31" s="30" t="s">
        <v>173</v>
      </c>
      <c r="G31" s="30" t="s">
        <v>175</v>
      </c>
      <c r="H31" s="31">
        <v>0</v>
      </c>
      <c r="I31" s="32">
        <f>IF(H31="","",VLOOKUP(H31,Listas!$A$83:$B$103,2,FALSE))</f>
        <v>1</v>
      </c>
      <c r="J31" s="30" t="s">
        <v>257</v>
      </c>
      <c r="K31" s="29">
        <v>1</v>
      </c>
      <c r="L31" s="29">
        <v>3</v>
      </c>
      <c r="M31" s="33">
        <f t="shared" si="12"/>
        <v>4</v>
      </c>
      <c r="N31" s="34" t="str">
        <f>IF(OR(M31="",M31=0),"",LOOKUP(M31,Listas!$C$71:$E$74))</f>
        <v>Bajo</v>
      </c>
      <c r="O31" s="30" t="s">
        <v>161</v>
      </c>
      <c r="P31" s="30" t="s">
        <v>154</v>
      </c>
      <c r="Q31" s="35" t="s">
        <v>159</v>
      </c>
      <c r="R31" s="35" t="s">
        <v>85</v>
      </c>
      <c r="S31" s="29">
        <v>1</v>
      </c>
      <c r="T31" s="29">
        <v>1</v>
      </c>
      <c r="U31" s="33">
        <f t="shared" si="5"/>
        <v>2</v>
      </c>
      <c r="V31" s="34" t="str">
        <f>IF(OR(U31="",U31=0),"",LOOKUP(U31,Listas!$C$71:$E$74))</f>
        <v>Bajo</v>
      </c>
      <c r="W31" s="29" t="s">
        <v>65</v>
      </c>
      <c r="X31" s="30" t="s">
        <v>256</v>
      </c>
      <c r="Y31" s="29" t="s">
        <v>129</v>
      </c>
    </row>
    <row r="32" spans="1:25" ht="158.25" customHeight="1" outlineLevel="1" x14ac:dyDescent="0.3">
      <c r="A32" s="91">
        <v>18</v>
      </c>
      <c r="B32" s="76" t="s">
        <v>37</v>
      </c>
      <c r="C32" s="76" t="s">
        <v>40</v>
      </c>
      <c r="D32" s="76" t="s">
        <v>43</v>
      </c>
      <c r="E32" s="76" t="s">
        <v>47</v>
      </c>
      <c r="F32" s="76" t="s">
        <v>258</v>
      </c>
      <c r="G32" s="66" t="s">
        <v>138</v>
      </c>
      <c r="H32" s="79">
        <v>0</v>
      </c>
      <c r="I32" s="82">
        <f>IF(H32="","",VLOOKUP(H32,Listas!$A$83:$B$103,2,FALSE))</f>
        <v>1</v>
      </c>
      <c r="J32" s="30" t="s">
        <v>259</v>
      </c>
      <c r="K32" s="76">
        <v>2</v>
      </c>
      <c r="L32" s="76">
        <v>3</v>
      </c>
      <c r="M32" s="87">
        <f>IF(OR(K32="",L32=""),"",+K32+L32)</f>
        <v>5</v>
      </c>
      <c r="N32" s="89" t="str">
        <f>IF(OR(M32="",M32=0),"",LOOKUP(M32,Listas!$C$71:$E$74))</f>
        <v>Medio</v>
      </c>
      <c r="O32" s="76" t="s">
        <v>260</v>
      </c>
      <c r="P32" s="76" t="s">
        <v>83</v>
      </c>
      <c r="Q32" s="96" t="s">
        <v>163</v>
      </c>
      <c r="R32" s="96" t="s">
        <v>86</v>
      </c>
      <c r="S32" s="76">
        <v>1</v>
      </c>
      <c r="T32" s="76">
        <v>1</v>
      </c>
      <c r="U32" s="87">
        <f>IF(OR(S32="",T32=""),"",S32+T32)</f>
        <v>2</v>
      </c>
      <c r="V32" s="89" t="str">
        <f>IF(OR(U32="",U32=0),"",LOOKUP(U32,Listas!$C$71:$E$74))</f>
        <v>Bajo</v>
      </c>
      <c r="W32" s="76" t="s">
        <v>65</v>
      </c>
      <c r="X32" s="76" t="s">
        <v>261</v>
      </c>
      <c r="Y32" s="76" t="s">
        <v>82</v>
      </c>
    </row>
    <row r="33" spans="1:25" ht="54.75" customHeight="1" outlineLevel="1" x14ac:dyDescent="0.3">
      <c r="A33" s="92"/>
      <c r="B33" s="77"/>
      <c r="C33" s="77"/>
      <c r="D33" s="77"/>
      <c r="E33" s="77"/>
      <c r="F33" s="77"/>
      <c r="G33" s="30" t="s">
        <v>102</v>
      </c>
      <c r="H33" s="80"/>
      <c r="I33" s="83"/>
      <c r="J33" s="30" t="s">
        <v>120</v>
      </c>
      <c r="K33" s="77"/>
      <c r="L33" s="77"/>
      <c r="M33" s="94"/>
      <c r="N33" s="95"/>
      <c r="O33" s="77"/>
      <c r="P33" s="77"/>
      <c r="Q33" s="97"/>
      <c r="R33" s="97"/>
      <c r="S33" s="77"/>
      <c r="T33" s="77"/>
      <c r="U33" s="94"/>
      <c r="V33" s="95"/>
      <c r="W33" s="77"/>
      <c r="X33" s="77"/>
      <c r="Y33" s="77"/>
    </row>
    <row r="34" spans="1:25" ht="50.25" customHeight="1" outlineLevel="1" x14ac:dyDescent="0.3">
      <c r="A34" s="92"/>
      <c r="B34" s="77"/>
      <c r="C34" s="77"/>
      <c r="D34" s="77"/>
      <c r="E34" s="77"/>
      <c r="F34" s="77"/>
      <c r="G34" s="66" t="s">
        <v>139</v>
      </c>
      <c r="H34" s="80"/>
      <c r="I34" s="83"/>
      <c r="J34" s="76" t="s">
        <v>114</v>
      </c>
      <c r="K34" s="77"/>
      <c r="L34" s="77"/>
      <c r="M34" s="94"/>
      <c r="N34" s="95"/>
      <c r="O34" s="77"/>
      <c r="P34" s="77"/>
      <c r="Q34" s="97"/>
      <c r="R34" s="97"/>
      <c r="S34" s="77"/>
      <c r="T34" s="77"/>
      <c r="U34" s="94"/>
      <c r="V34" s="95"/>
      <c r="W34" s="77"/>
      <c r="X34" s="77"/>
      <c r="Y34" s="77"/>
    </row>
    <row r="35" spans="1:25" ht="21.75" customHeight="1" outlineLevel="1" x14ac:dyDescent="0.3">
      <c r="A35" s="92"/>
      <c r="B35" s="77"/>
      <c r="C35" s="77"/>
      <c r="D35" s="77"/>
      <c r="E35" s="77"/>
      <c r="F35" s="77"/>
      <c r="G35" s="30" t="s">
        <v>103</v>
      </c>
      <c r="H35" s="80"/>
      <c r="I35" s="83"/>
      <c r="J35" s="78"/>
      <c r="K35" s="77"/>
      <c r="L35" s="77"/>
      <c r="M35" s="94"/>
      <c r="N35" s="95"/>
      <c r="O35" s="78"/>
      <c r="P35" s="77"/>
      <c r="Q35" s="97"/>
      <c r="R35" s="97"/>
      <c r="S35" s="77"/>
      <c r="T35" s="77"/>
      <c r="U35" s="94"/>
      <c r="V35" s="95"/>
      <c r="W35" s="77"/>
      <c r="X35" s="77"/>
      <c r="Y35" s="77"/>
    </row>
    <row r="36" spans="1:25" ht="143.25" customHeight="1" outlineLevel="1" x14ac:dyDescent="0.3">
      <c r="A36" s="39">
        <v>19</v>
      </c>
      <c r="B36" s="29" t="s">
        <v>37</v>
      </c>
      <c r="C36" s="29" t="s">
        <v>40</v>
      </c>
      <c r="D36" s="29" t="s">
        <v>42</v>
      </c>
      <c r="E36" s="30" t="s">
        <v>47</v>
      </c>
      <c r="F36" s="30" t="s">
        <v>262</v>
      </c>
      <c r="G36" s="30" t="s">
        <v>106</v>
      </c>
      <c r="H36" s="31">
        <v>1</v>
      </c>
      <c r="I36" s="32">
        <f>IF(H36="","",VLOOKUP(H36,Listas!$A$83:$B$103,2,FALSE))</f>
        <v>0</v>
      </c>
      <c r="J36" s="30" t="s">
        <v>121</v>
      </c>
      <c r="K36" s="29">
        <v>1</v>
      </c>
      <c r="L36" s="29">
        <v>1</v>
      </c>
      <c r="M36" s="33">
        <f>IF(OR(K36="",L36=""),"",+K36+L36)</f>
        <v>2</v>
      </c>
      <c r="N36" s="34" t="str">
        <f>IF(OR(M36="",M36=0),"",LOOKUP(M36,Listas!$C$71:$E$74))</f>
        <v>Bajo</v>
      </c>
      <c r="O36" s="69" t="s">
        <v>162</v>
      </c>
      <c r="P36" s="30" t="s">
        <v>87</v>
      </c>
      <c r="Q36" s="35" t="s">
        <v>163</v>
      </c>
      <c r="R36" s="35" t="s">
        <v>86</v>
      </c>
      <c r="S36" s="29">
        <v>1</v>
      </c>
      <c r="T36" s="29">
        <v>1</v>
      </c>
      <c r="U36" s="33">
        <f>IF(OR(S36="",T36=""),"",S36+T36)</f>
        <v>2</v>
      </c>
      <c r="V36" s="34" t="str">
        <f>IF(OR(U36="",U36=0),"",LOOKUP(U36,Listas!$C$71:$E$74))</f>
        <v>Bajo</v>
      </c>
      <c r="W36" s="29" t="s">
        <v>66</v>
      </c>
      <c r="X36" s="29" t="s">
        <v>88</v>
      </c>
      <c r="Y36" s="29" t="s">
        <v>82</v>
      </c>
    </row>
    <row r="37" spans="1:25" s="65" customFormat="1" ht="129" customHeight="1" outlineLevel="1" x14ac:dyDescent="0.25">
      <c r="A37" s="39">
        <v>20</v>
      </c>
      <c r="B37" s="29" t="s">
        <v>37</v>
      </c>
      <c r="C37" s="29" t="s">
        <v>40</v>
      </c>
      <c r="D37" s="29" t="s">
        <v>42</v>
      </c>
      <c r="E37" s="30" t="s">
        <v>47</v>
      </c>
      <c r="F37" s="30" t="s">
        <v>107</v>
      </c>
      <c r="G37" s="30" t="s">
        <v>263</v>
      </c>
      <c r="H37" s="31">
        <v>1</v>
      </c>
      <c r="I37" s="32">
        <f>IF(H37="","",VLOOKUP(H37,Listas!$A$83:$B$103,2,FALSE))</f>
        <v>0</v>
      </c>
      <c r="J37" s="30" t="s">
        <v>164</v>
      </c>
      <c r="K37" s="29">
        <v>2</v>
      </c>
      <c r="L37" s="29">
        <v>3</v>
      </c>
      <c r="M37" s="33">
        <f t="shared" ref="M37" si="13">IF(OR(K37="",L37=""),"",+K37+L37)</f>
        <v>5</v>
      </c>
      <c r="N37" s="34" t="str">
        <f>IF(OR(M37="",M37=0),"",LOOKUP(M37,Listas!$C$71:$E$74))</f>
        <v>Medio</v>
      </c>
      <c r="O37" s="30" t="s">
        <v>95</v>
      </c>
      <c r="P37" s="30" t="s">
        <v>83</v>
      </c>
      <c r="Q37" s="35" t="s">
        <v>163</v>
      </c>
      <c r="R37" s="35" t="s">
        <v>89</v>
      </c>
      <c r="S37" s="29">
        <v>1</v>
      </c>
      <c r="T37" s="29">
        <v>1</v>
      </c>
      <c r="U37" s="33">
        <f t="shared" ref="U37" si="14">IF(OR(S37="",T37=""),"",S37+T37)</f>
        <v>2</v>
      </c>
      <c r="V37" s="34" t="str">
        <f>IF(OR(U37="",U37=0),"",LOOKUP(U37,Listas!$C$71:$E$74))</f>
        <v>Bajo</v>
      </c>
      <c r="W37" s="29" t="s">
        <v>65</v>
      </c>
      <c r="X37" s="29" t="s">
        <v>223</v>
      </c>
      <c r="Y37" s="29" t="s">
        <v>82</v>
      </c>
    </row>
    <row r="38" spans="1:25" ht="52.5" outlineLevel="1" x14ac:dyDescent="0.3">
      <c r="A38" s="91">
        <v>21</v>
      </c>
      <c r="B38" s="76" t="s">
        <v>37</v>
      </c>
      <c r="C38" s="76" t="s">
        <v>40</v>
      </c>
      <c r="D38" s="76" t="s">
        <v>43</v>
      </c>
      <c r="E38" s="76" t="s">
        <v>45</v>
      </c>
      <c r="F38" s="76" t="s">
        <v>224</v>
      </c>
      <c r="G38" s="30" t="s">
        <v>94</v>
      </c>
      <c r="H38" s="79">
        <v>0</v>
      </c>
      <c r="I38" s="82">
        <f>IF(H38="","",VLOOKUP(H38,Listas!$A$83:$B$103,2,FALSE))</f>
        <v>1</v>
      </c>
      <c r="J38" s="76" t="s">
        <v>225</v>
      </c>
      <c r="K38" s="76">
        <v>2</v>
      </c>
      <c r="L38" s="76">
        <v>2</v>
      </c>
      <c r="M38" s="87">
        <f>IF(OR(K38="",L38=""),"",+K38+L38)</f>
        <v>4</v>
      </c>
      <c r="N38" s="89" t="str">
        <f>IF(OR(M38="",M38=0),"",LOOKUP(M38,Listas!$C$71:$E$74))</f>
        <v>Bajo</v>
      </c>
      <c r="O38" s="76" t="s">
        <v>226</v>
      </c>
      <c r="P38" s="76" t="s">
        <v>84</v>
      </c>
      <c r="Q38" s="96" t="s">
        <v>163</v>
      </c>
      <c r="R38" s="96" t="s">
        <v>86</v>
      </c>
      <c r="S38" s="76">
        <v>1</v>
      </c>
      <c r="T38" s="76">
        <v>1</v>
      </c>
      <c r="U38" s="87">
        <f>IF(OR(S38="",T38=""),"",S38+T38)</f>
        <v>2</v>
      </c>
      <c r="V38" s="89" t="str">
        <f>IF(OR(U38="",U38=0),"",LOOKUP(U38,Listas!$C$71:$E$74))</f>
        <v>Bajo</v>
      </c>
      <c r="W38" s="76" t="s">
        <v>65</v>
      </c>
      <c r="X38" s="76" t="s">
        <v>264</v>
      </c>
      <c r="Y38" s="76" t="s">
        <v>82</v>
      </c>
    </row>
    <row r="39" spans="1:25" ht="38.25" customHeight="1" outlineLevel="1" x14ac:dyDescent="0.3">
      <c r="A39" s="93"/>
      <c r="B39" s="78"/>
      <c r="C39" s="78"/>
      <c r="D39" s="78"/>
      <c r="E39" s="78"/>
      <c r="F39" s="78"/>
      <c r="G39" s="30" t="s">
        <v>122</v>
      </c>
      <c r="H39" s="81"/>
      <c r="I39" s="84"/>
      <c r="J39" s="78"/>
      <c r="K39" s="78"/>
      <c r="L39" s="78"/>
      <c r="M39" s="88"/>
      <c r="N39" s="90"/>
      <c r="O39" s="78"/>
      <c r="P39" s="78"/>
      <c r="Q39" s="98"/>
      <c r="R39" s="98"/>
      <c r="S39" s="78"/>
      <c r="T39" s="78"/>
      <c r="U39" s="88"/>
      <c r="V39" s="90"/>
      <c r="W39" s="78"/>
      <c r="X39" s="78"/>
      <c r="Y39" s="78"/>
    </row>
    <row r="40" spans="1:25" ht="42" outlineLevel="1" x14ac:dyDescent="0.3">
      <c r="A40" s="91">
        <v>22</v>
      </c>
      <c r="B40" s="76" t="s">
        <v>37</v>
      </c>
      <c r="C40" s="76" t="s">
        <v>40</v>
      </c>
      <c r="D40" s="76" t="s">
        <v>43</v>
      </c>
      <c r="E40" s="76" t="s">
        <v>47</v>
      </c>
      <c r="F40" s="76" t="s">
        <v>123</v>
      </c>
      <c r="G40" s="30" t="s">
        <v>109</v>
      </c>
      <c r="H40" s="79">
        <v>0</v>
      </c>
      <c r="I40" s="82">
        <f>IF(H40="","",VLOOKUP(H40,Listas!$A$83:$B$103,2,FALSE))</f>
        <v>1</v>
      </c>
      <c r="J40" s="30" t="s">
        <v>265</v>
      </c>
      <c r="K40" s="76">
        <v>2</v>
      </c>
      <c r="L40" s="76">
        <v>2</v>
      </c>
      <c r="M40" s="87">
        <f>IF(OR(K40="",L40=""),"",+K40+L40)</f>
        <v>4</v>
      </c>
      <c r="N40" s="89" t="str">
        <f>IF(OR(M40="",M40=0),"",LOOKUP(M40,Listas!$C$71:$E$74))</f>
        <v>Bajo</v>
      </c>
      <c r="O40" s="76" t="s">
        <v>227</v>
      </c>
      <c r="P40" s="76" t="s">
        <v>83</v>
      </c>
      <c r="Q40" s="96" t="s">
        <v>163</v>
      </c>
      <c r="R40" s="96" t="s">
        <v>86</v>
      </c>
      <c r="S40" s="76">
        <v>1</v>
      </c>
      <c r="T40" s="76">
        <v>1</v>
      </c>
      <c r="U40" s="87">
        <f>IF(OR(S40="",T40=""),"",S40+T40)</f>
        <v>2</v>
      </c>
      <c r="V40" s="89" t="str">
        <f>IF(OR(U40="",U40=0),"",LOOKUP(U40,Listas!$C$71:$E$74))</f>
        <v>Bajo</v>
      </c>
      <c r="W40" s="76" t="s">
        <v>66</v>
      </c>
      <c r="X40" s="76" t="s">
        <v>266</v>
      </c>
      <c r="Y40" s="76" t="s">
        <v>82</v>
      </c>
    </row>
    <row r="41" spans="1:25" ht="51" customHeight="1" outlineLevel="1" x14ac:dyDescent="0.3">
      <c r="A41" s="92"/>
      <c r="B41" s="77"/>
      <c r="C41" s="77"/>
      <c r="D41" s="77"/>
      <c r="E41" s="77"/>
      <c r="F41" s="77"/>
      <c r="G41" s="30" t="s">
        <v>108</v>
      </c>
      <c r="H41" s="81"/>
      <c r="I41" s="84"/>
      <c r="J41" s="30" t="s">
        <v>124</v>
      </c>
      <c r="K41" s="77"/>
      <c r="L41" s="77"/>
      <c r="M41" s="94"/>
      <c r="N41" s="95"/>
      <c r="O41" s="77"/>
      <c r="P41" s="77"/>
      <c r="Q41" s="97"/>
      <c r="R41" s="97"/>
      <c r="S41" s="77"/>
      <c r="T41" s="77"/>
      <c r="U41" s="94"/>
      <c r="V41" s="95"/>
      <c r="W41" s="77"/>
      <c r="X41" s="77"/>
      <c r="Y41" s="77"/>
    </row>
    <row r="42" spans="1:25" s="64" customFormat="1" ht="93.75" customHeight="1" outlineLevel="1" x14ac:dyDescent="0.35">
      <c r="A42" s="93"/>
      <c r="B42" s="78"/>
      <c r="C42" s="78"/>
      <c r="D42" s="29" t="s">
        <v>42</v>
      </c>
      <c r="E42" s="78"/>
      <c r="F42" s="29" t="s">
        <v>110</v>
      </c>
      <c r="G42" s="30" t="s">
        <v>104</v>
      </c>
      <c r="H42" s="31">
        <v>1</v>
      </c>
      <c r="I42" s="32">
        <f>IF(H42="","",VLOOKUP(H42,[4]Listas!$A$82:$B$102,2,FALSE))</f>
        <v>0</v>
      </c>
      <c r="J42" s="30" t="s">
        <v>125</v>
      </c>
      <c r="K42" s="78"/>
      <c r="L42" s="78"/>
      <c r="M42" s="88"/>
      <c r="N42" s="90"/>
      <c r="O42" s="78"/>
      <c r="P42" s="78"/>
      <c r="Q42" s="98"/>
      <c r="R42" s="98"/>
      <c r="S42" s="78"/>
      <c r="T42" s="78"/>
      <c r="U42" s="88"/>
      <c r="V42" s="90"/>
      <c r="W42" s="78"/>
      <c r="X42" s="78"/>
      <c r="Y42" s="78"/>
    </row>
    <row r="43" spans="1:25" ht="122.25" customHeight="1" outlineLevel="1" x14ac:dyDescent="0.3">
      <c r="A43" s="39">
        <v>23</v>
      </c>
      <c r="B43" s="29" t="s">
        <v>37</v>
      </c>
      <c r="C43" s="29" t="s">
        <v>40</v>
      </c>
      <c r="D43" s="29" t="s">
        <v>43</v>
      </c>
      <c r="E43" s="30" t="s">
        <v>47</v>
      </c>
      <c r="F43" s="30" t="s">
        <v>126</v>
      </c>
      <c r="G43" s="30" t="s">
        <v>176</v>
      </c>
      <c r="H43" s="31">
        <v>0</v>
      </c>
      <c r="I43" s="32">
        <f>IF(H43="","",VLOOKUP(H43,Listas!$A$83:$B$103,2,FALSE))</f>
        <v>1</v>
      </c>
      <c r="J43" s="30" t="s">
        <v>177</v>
      </c>
      <c r="K43" s="29">
        <v>1</v>
      </c>
      <c r="L43" s="29">
        <v>2</v>
      </c>
      <c r="M43" s="33">
        <f>IF(OR(K43="",L43=""),"",+K43+L43)</f>
        <v>3</v>
      </c>
      <c r="N43" s="34" t="str">
        <f>IF(OR(M43="",M43=0),"",LOOKUP(M43,Listas!$C$71:$E$74))</f>
        <v>Bajo</v>
      </c>
      <c r="O43" s="30" t="s">
        <v>267</v>
      </c>
      <c r="P43" s="30" t="s">
        <v>83</v>
      </c>
      <c r="Q43" s="35" t="s">
        <v>163</v>
      </c>
      <c r="R43" s="35" t="s">
        <v>86</v>
      </c>
      <c r="S43" s="29">
        <v>1</v>
      </c>
      <c r="T43" s="29">
        <v>2</v>
      </c>
      <c r="U43" s="33">
        <f>IF(OR(S43="",T43=""),"",S43+T43)</f>
        <v>3</v>
      </c>
      <c r="V43" s="34" t="str">
        <f>IF(OR(U43="",U43=0),"",LOOKUP(U43,Listas!$C$71:$E$74))</f>
        <v>Bajo</v>
      </c>
      <c r="W43" s="29" t="s">
        <v>65</v>
      </c>
      <c r="X43" s="29" t="s">
        <v>223</v>
      </c>
      <c r="Y43" s="29" t="s">
        <v>82</v>
      </c>
    </row>
    <row r="44" spans="1:25" ht="113.25" customHeight="1" outlineLevel="1" x14ac:dyDescent="0.3">
      <c r="A44" s="39">
        <v>24</v>
      </c>
      <c r="B44" s="29" t="s">
        <v>37</v>
      </c>
      <c r="C44" s="29" t="s">
        <v>40</v>
      </c>
      <c r="D44" s="29" t="s">
        <v>43</v>
      </c>
      <c r="E44" s="30" t="s">
        <v>47</v>
      </c>
      <c r="F44" s="30" t="s">
        <v>111</v>
      </c>
      <c r="G44" s="30" t="s">
        <v>112</v>
      </c>
      <c r="H44" s="31">
        <v>0.5</v>
      </c>
      <c r="I44" s="32">
        <f>IF(H44="","",VLOOKUP(H44,Listas!$A$83:$B$103,2,FALSE))</f>
        <v>0.5</v>
      </c>
      <c r="J44" s="30" t="s">
        <v>268</v>
      </c>
      <c r="K44" s="29">
        <v>1</v>
      </c>
      <c r="L44" s="29">
        <v>1</v>
      </c>
      <c r="M44" s="33">
        <f>IF(OR(K44="",L44=""),"",+K44+L44)</f>
        <v>2</v>
      </c>
      <c r="N44" s="34" t="str">
        <f>IF(OR(M44="",M44=0),"",LOOKUP(M44,Listas!$C$71:$E$74))</f>
        <v>Bajo</v>
      </c>
      <c r="O44" s="30" t="s">
        <v>269</v>
      </c>
      <c r="P44" s="30" t="s">
        <v>83</v>
      </c>
      <c r="Q44" s="35" t="s">
        <v>163</v>
      </c>
      <c r="R44" s="35" t="s">
        <v>86</v>
      </c>
      <c r="S44" s="29">
        <v>2</v>
      </c>
      <c r="T44" s="29">
        <v>2</v>
      </c>
      <c r="U44" s="33">
        <f>IF(OR(S44="",T44=""),"",S44+T44)</f>
        <v>4</v>
      </c>
      <c r="V44" s="34" t="str">
        <f>IF(OR(U44="",U44=0),"",LOOKUP(U44,Listas!$C$71:$E$74))</f>
        <v>Bajo</v>
      </c>
      <c r="W44" s="29" t="s">
        <v>66</v>
      </c>
      <c r="X44" s="29" t="s">
        <v>270</v>
      </c>
      <c r="Y44" s="29" t="s">
        <v>82</v>
      </c>
    </row>
    <row r="45" spans="1:25" ht="144" customHeight="1" outlineLevel="1" x14ac:dyDescent="0.3">
      <c r="A45" s="39">
        <v>25</v>
      </c>
      <c r="B45" s="29" t="s">
        <v>37</v>
      </c>
      <c r="C45" s="29" t="s">
        <v>40</v>
      </c>
      <c r="D45" s="29" t="s">
        <v>43</v>
      </c>
      <c r="E45" s="30" t="s">
        <v>69</v>
      </c>
      <c r="F45" s="30" t="s">
        <v>113</v>
      </c>
      <c r="G45" s="30" t="s">
        <v>228</v>
      </c>
      <c r="H45" s="31">
        <v>0</v>
      </c>
      <c r="I45" s="32">
        <f>IF(H45="","",VLOOKUP(H45,Listas!$A$83:$B$103,2,FALSE))</f>
        <v>1</v>
      </c>
      <c r="J45" s="30" t="s">
        <v>231</v>
      </c>
      <c r="K45" s="29">
        <v>1</v>
      </c>
      <c r="L45" s="29">
        <v>2</v>
      </c>
      <c r="M45" s="33">
        <f>IF(OR(K45="",L45=""),"",+K45+L45)</f>
        <v>3</v>
      </c>
      <c r="N45" s="34" t="str">
        <f>IF(OR(M45="",M45=0),"",LOOKUP(M45,Listas!$C$71:$E$74))</f>
        <v>Bajo</v>
      </c>
      <c r="O45" s="30" t="s">
        <v>232</v>
      </c>
      <c r="P45" s="30" t="s">
        <v>83</v>
      </c>
      <c r="Q45" s="35" t="s">
        <v>163</v>
      </c>
      <c r="R45" s="35" t="s">
        <v>86</v>
      </c>
      <c r="S45" s="29">
        <v>1</v>
      </c>
      <c r="T45" s="29">
        <v>1</v>
      </c>
      <c r="U45" s="33">
        <f>IF(OR(S45="",T45=""),"",S45+T45)</f>
        <v>2</v>
      </c>
      <c r="V45" s="34" t="str">
        <f>IF(OR(U45="",U45=0),"",LOOKUP(U45,Listas!$C$71:$E$74))</f>
        <v>Bajo</v>
      </c>
      <c r="W45" s="29" t="s">
        <v>66</v>
      </c>
      <c r="X45" s="29" t="s">
        <v>223</v>
      </c>
      <c r="Y45" s="29" t="s">
        <v>82</v>
      </c>
    </row>
    <row r="46" spans="1:25" ht="409.5" customHeight="1" x14ac:dyDescent="0.3">
      <c r="A46" s="39">
        <v>26</v>
      </c>
      <c r="B46" s="51" t="s">
        <v>37</v>
      </c>
      <c r="C46" s="29" t="s">
        <v>40</v>
      </c>
      <c r="D46" s="51" t="s">
        <v>43</v>
      </c>
      <c r="E46" s="52" t="s">
        <v>48</v>
      </c>
      <c r="F46" s="52" t="s">
        <v>229</v>
      </c>
      <c r="G46" s="52" t="s">
        <v>271</v>
      </c>
      <c r="H46" s="53">
        <v>0.5</v>
      </c>
      <c r="I46" s="54">
        <f>IF(H46="","",VLOOKUP(H46,Listas!$A$83:$B$103,2,FALSE))</f>
        <v>0.5</v>
      </c>
      <c r="J46" s="52" t="s">
        <v>230</v>
      </c>
      <c r="K46" s="29">
        <v>3</v>
      </c>
      <c r="L46" s="29">
        <v>2</v>
      </c>
      <c r="M46" s="55">
        <f t="shared" ref="M46" si="15">IF(OR(K46="",L46=""),"",+K46+L46)</f>
        <v>5</v>
      </c>
      <c r="N46" s="34" t="str">
        <f>IF(OR(M46="",M46=0),"",LOOKUP(M46,Listas!$C$71:$E$74))</f>
        <v>Medio</v>
      </c>
      <c r="O46" s="52" t="s">
        <v>165</v>
      </c>
      <c r="P46" s="52" t="s">
        <v>166</v>
      </c>
      <c r="Q46" s="56" t="s">
        <v>163</v>
      </c>
      <c r="R46" s="56" t="s">
        <v>130</v>
      </c>
      <c r="S46" s="29">
        <v>1</v>
      </c>
      <c r="T46" s="29">
        <v>1</v>
      </c>
      <c r="U46" s="55">
        <f t="shared" ref="U46" si="16">IF(OR(S46="",T46=""),"",S46+T46)</f>
        <v>2</v>
      </c>
      <c r="V46" s="34" t="str">
        <f>IF(OR(U46="",U46=0),"",LOOKUP(U46,Listas!$C$71:$E$74))</f>
        <v>Bajo</v>
      </c>
      <c r="W46" s="51" t="s">
        <v>65</v>
      </c>
      <c r="X46" s="51" t="s">
        <v>167</v>
      </c>
      <c r="Y46" s="51" t="s">
        <v>131</v>
      </c>
    </row>
    <row r="47" spans="1:25" ht="84" x14ac:dyDescent="0.3">
      <c r="A47" s="75">
        <v>27</v>
      </c>
      <c r="B47" s="75" t="s">
        <v>37</v>
      </c>
      <c r="C47" s="29" t="s">
        <v>40</v>
      </c>
      <c r="D47" s="29" t="s">
        <v>43</v>
      </c>
      <c r="E47" s="29" t="s">
        <v>45</v>
      </c>
      <c r="F47" s="29" t="s">
        <v>272</v>
      </c>
      <c r="G47" s="30" t="s">
        <v>273</v>
      </c>
      <c r="H47" s="31">
        <v>0</v>
      </c>
      <c r="I47" s="32">
        <f>IF(H47="","",VLOOKUP(H47,Listas!$A$83:$B$103,2,FALSE))</f>
        <v>1</v>
      </c>
      <c r="J47" s="29" t="s">
        <v>225</v>
      </c>
      <c r="K47" s="29">
        <v>1</v>
      </c>
      <c r="L47" s="29">
        <v>2</v>
      </c>
      <c r="M47" s="33">
        <f>IF(OR(K47="",L47=""),"",+K47+L47)</f>
        <v>3</v>
      </c>
      <c r="N47" s="34" t="str">
        <f>IF(OR(M47="",M47=0),"",LOOKUP(M47,Listas!$C$71:$E$74))</f>
        <v>Bajo</v>
      </c>
      <c r="O47" s="29" t="s">
        <v>274</v>
      </c>
      <c r="P47" s="29" t="s">
        <v>84</v>
      </c>
      <c r="Q47" s="35" t="s">
        <v>163</v>
      </c>
      <c r="R47" s="35" t="s">
        <v>86</v>
      </c>
      <c r="S47" s="29">
        <v>1</v>
      </c>
      <c r="T47" s="29">
        <v>1</v>
      </c>
      <c r="U47" s="33">
        <f>IF(OR(S47="",T47=""),"",S47+T47)</f>
        <v>2</v>
      </c>
      <c r="V47" s="34" t="str">
        <f>IF(OR(U47="",U47=0),"",LOOKUP(U47,Listas!$C$71:$E$74))</f>
        <v>Bajo</v>
      </c>
      <c r="W47" s="29" t="s">
        <v>65</v>
      </c>
      <c r="X47" s="29" t="s">
        <v>264</v>
      </c>
      <c r="Y47" s="29" t="s">
        <v>82</v>
      </c>
    </row>
  </sheetData>
  <sheetProtection selectLockedCells="1"/>
  <mergeCells count="121">
    <mergeCell ref="K38:K39"/>
    <mergeCell ref="P32:P35"/>
    <mergeCell ref="J34:J35"/>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I38:I39"/>
    <mergeCell ref="V12:V15"/>
    <mergeCell ref="W12:W15"/>
    <mergeCell ref="X12:X15"/>
    <mergeCell ref="Y12:Y15"/>
    <mergeCell ref="L12:L15"/>
    <mergeCell ref="M12:M15"/>
    <mergeCell ref="N12:N15"/>
    <mergeCell ref="A1:Y1"/>
    <mergeCell ref="A2:Y2"/>
    <mergeCell ref="H9:I9"/>
    <mergeCell ref="X9:Y9"/>
    <mergeCell ref="A9:F9"/>
    <mergeCell ref="K9:N9"/>
    <mergeCell ref="O9:R9"/>
    <mergeCell ref="S9:W9"/>
    <mergeCell ref="C4:Y5"/>
    <mergeCell ref="P12:P15"/>
    <mergeCell ref="Q12:Q15"/>
    <mergeCell ref="R12:R15"/>
    <mergeCell ref="S12:S15"/>
    <mergeCell ref="T12:T15"/>
    <mergeCell ref="U12:U15"/>
    <mergeCell ref="A12:A15"/>
    <mergeCell ref="B12:B15"/>
    <mergeCell ref="Y22:Y23"/>
    <mergeCell ref="Q22:Q23"/>
    <mergeCell ref="R22:R23"/>
    <mergeCell ref="S22:S23"/>
    <mergeCell ref="T22:T23"/>
    <mergeCell ref="U22:U23"/>
    <mergeCell ref="K22:K23"/>
    <mergeCell ref="L22:L23"/>
    <mergeCell ref="M22:M23"/>
    <mergeCell ref="N22:N23"/>
    <mergeCell ref="V22:V23"/>
    <mergeCell ref="W22:W23"/>
    <mergeCell ref="Y40:Y42"/>
    <mergeCell ref="T40:T42"/>
    <mergeCell ref="U40:U42"/>
    <mergeCell ref="V40:V42"/>
    <mergeCell ref="W40:W42"/>
    <mergeCell ref="X40:X42"/>
    <mergeCell ref="K40:K42"/>
    <mergeCell ref="L40:L42"/>
    <mergeCell ref="M40:M42"/>
    <mergeCell ref="N40:N42"/>
    <mergeCell ref="S40:S42"/>
    <mergeCell ref="O40:O42"/>
    <mergeCell ref="A22:A23"/>
    <mergeCell ref="B22:B23"/>
    <mergeCell ref="C22:C23"/>
    <mergeCell ref="D22:D23"/>
    <mergeCell ref="E22:E23"/>
    <mergeCell ref="T32:T35"/>
    <mergeCell ref="H40:H41"/>
    <mergeCell ref="I40:I41"/>
    <mergeCell ref="D40:D41"/>
    <mergeCell ref="F40:F41"/>
    <mergeCell ref="L38:L39"/>
    <mergeCell ref="M38:M39"/>
    <mergeCell ref="N38:N39"/>
    <mergeCell ref="O38:O39"/>
    <mergeCell ref="A40:A42"/>
    <mergeCell ref="O32:O35"/>
    <mergeCell ref="K32:K35"/>
    <mergeCell ref="L32:L35"/>
    <mergeCell ref="M32:M35"/>
    <mergeCell ref="N32:N35"/>
    <mergeCell ref="Q32:Q35"/>
    <mergeCell ref="R32:R35"/>
    <mergeCell ref="S32:S35"/>
    <mergeCell ref="P38:P39"/>
    <mergeCell ref="C12:C15"/>
    <mergeCell ref="D12:D15"/>
    <mergeCell ref="E12:E15"/>
    <mergeCell ref="F12:F15"/>
    <mergeCell ref="O12:O14"/>
    <mergeCell ref="H12:H15"/>
    <mergeCell ref="I12:I15"/>
    <mergeCell ref="J12:J15"/>
    <mergeCell ref="K12:K15"/>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6" operator="equal" id="{1C2FE967-8C16-4DCF-9965-783E95168087}">
            <xm:f>Listas!$E$71</xm:f>
            <x14:dxf>
              <fill>
                <patternFill>
                  <bgColor rgb="FF92D050"/>
                </patternFill>
              </fill>
            </x14:dxf>
          </x14:cfRule>
          <x14:cfRule type="cellIs" priority="297" operator="equal" id="{DF91546C-737D-4A28-89C4-7C02F9326DF8}">
            <xm:f>Listas!$E$72</xm:f>
            <x14:dxf>
              <fill>
                <patternFill>
                  <bgColor rgb="FFFFFF00"/>
                </patternFill>
              </fill>
            </x14:dxf>
          </x14:cfRule>
          <x14:cfRule type="cellIs" priority="298" operator="equal" id="{1673A3E6-0A93-440E-BB06-3C7EEBB7572F}">
            <xm:f>Listas!$E$73</xm:f>
            <x14:dxf>
              <fill>
                <patternFill>
                  <bgColor theme="5"/>
                </patternFill>
              </fill>
            </x14:dxf>
          </x14:cfRule>
          <x14:cfRule type="cellIs" priority="299"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4" operator="equal" id="{7F0A190F-C825-4F5F-A75C-F64CCD1D0955}">
            <xm:f>Listas!$E$71</xm:f>
            <x14:dxf>
              <fill>
                <patternFill>
                  <bgColor rgb="FF92D050"/>
                </patternFill>
              </fill>
            </x14:dxf>
          </x14:cfRule>
          <x14:cfRule type="cellIs" priority="285" operator="equal" id="{E55E2574-F00A-4139-AF80-127A8BFD37E4}">
            <xm:f>Listas!$E$72</xm:f>
            <x14:dxf>
              <fill>
                <patternFill>
                  <bgColor rgb="FFFFFF00"/>
                </patternFill>
              </fill>
            </x14:dxf>
          </x14:cfRule>
          <x14:cfRule type="cellIs" priority="286" operator="equal" id="{DB43D022-15D8-4AAE-82B3-E5B3B2A4D193}">
            <xm:f>Listas!$E$73</xm:f>
            <x14:dxf>
              <fill>
                <patternFill>
                  <bgColor theme="5"/>
                </patternFill>
              </fill>
            </x14:dxf>
          </x14:cfRule>
          <x14:cfRule type="cellIs" priority="287"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7" operator="equal" id="{770682BC-64E0-4B9D-85FD-CF6CD5D2D413}">
            <xm:f>Listas!$E$71</xm:f>
            <x14:dxf>
              <fill>
                <patternFill>
                  <bgColor rgb="FF92D050"/>
                </patternFill>
              </fill>
            </x14:dxf>
          </x14:cfRule>
          <x14:cfRule type="cellIs" priority="278" operator="equal" id="{6615BA0E-006E-48FB-9EF8-163314E3196D}">
            <xm:f>Listas!$E$72</xm:f>
            <x14:dxf>
              <fill>
                <patternFill>
                  <bgColor rgb="FFFFFF00"/>
                </patternFill>
              </fill>
            </x14:dxf>
          </x14:cfRule>
          <x14:cfRule type="cellIs" priority="279" operator="equal" id="{A0E7E712-9CD0-4540-B876-C94BFAAE40EF}">
            <xm:f>Listas!$E$73</xm:f>
            <x14:dxf>
              <fill>
                <patternFill>
                  <bgColor theme="5"/>
                </patternFill>
              </fill>
            </x14:dxf>
          </x14:cfRule>
          <x14:cfRule type="cellIs" priority="280"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73" operator="equal" id="{635D48FF-FA31-4BCD-978D-496D0E25A679}">
            <xm:f>Listas!$E$71</xm:f>
            <x14:dxf>
              <fill>
                <patternFill>
                  <bgColor rgb="FF92D050"/>
                </patternFill>
              </fill>
            </x14:dxf>
          </x14:cfRule>
          <x14:cfRule type="cellIs" priority="274" operator="equal" id="{6A59936B-9FC5-4366-B2DD-ACE8E5DDEBBF}">
            <xm:f>Listas!$E$72</xm:f>
            <x14:dxf>
              <fill>
                <patternFill>
                  <bgColor rgb="FFFFFF00"/>
                </patternFill>
              </fill>
            </x14:dxf>
          </x14:cfRule>
          <x14:cfRule type="cellIs" priority="275" operator="equal" id="{B4532F3C-E5EA-4FE9-8297-748B6C285D87}">
            <xm:f>Listas!$E$73</xm:f>
            <x14:dxf>
              <fill>
                <patternFill>
                  <bgColor theme="5"/>
                </patternFill>
              </fill>
            </x14:dxf>
          </x14:cfRule>
          <x14:cfRule type="cellIs" priority="276"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8" operator="equal" id="{3BA19890-D57C-4804-8D05-876B8BFD6DCB}">
            <xm:f>Listas!$E$71</xm:f>
            <x14:dxf>
              <fill>
                <patternFill>
                  <bgColor rgb="FF92D050"/>
                </patternFill>
              </fill>
            </x14:dxf>
          </x14:cfRule>
          <x14:cfRule type="cellIs" priority="269" operator="equal" id="{C0F38039-A182-4186-898D-2D290935BB6C}">
            <xm:f>Listas!$E$72</xm:f>
            <x14:dxf>
              <fill>
                <patternFill>
                  <bgColor rgb="FFFFFF00"/>
                </patternFill>
              </fill>
            </x14:dxf>
          </x14:cfRule>
          <x14:cfRule type="cellIs" priority="270" operator="equal" id="{8099CF53-7E84-41CE-A93C-C424BD622930}">
            <xm:f>Listas!$E$73</xm:f>
            <x14:dxf>
              <fill>
                <patternFill>
                  <bgColor theme="5"/>
                </patternFill>
              </fill>
            </x14:dxf>
          </x14:cfRule>
          <x14:cfRule type="cellIs" priority="271"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4" operator="equal" id="{35351112-F9A2-413C-90EC-2BAD8ECF4758}">
            <xm:f>Listas!$E$71</xm:f>
            <x14:dxf>
              <fill>
                <patternFill>
                  <bgColor rgb="FF92D050"/>
                </patternFill>
              </fill>
            </x14:dxf>
          </x14:cfRule>
          <x14:cfRule type="cellIs" priority="265" operator="equal" id="{7D8E1FB1-565E-41C5-BAB7-D73E7473704B}">
            <xm:f>Listas!$E$72</xm:f>
            <x14:dxf>
              <fill>
                <patternFill>
                  <bgColor rgb="FFFFFF00"/>
                </patternFill>
              </fill>
            </x14:dxf>
          </x14:cfRule>
          <x14:cfRule type="cellIs" priority="266" operator="equal" id="{E1B8E84B-CB09-406C-96CB-F432FF635343}">
            <xm:f>Listas!$E$73</xm:f>
            <x14:dxf>
              <fill>
                <patternFill>
                  <bgColor theme="5"/>
                </patternFill>
              </fill>
            </x14:dxf>
          </x14:cfRule>
          <x14:cfRule type="cellIs" priority="267"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9" operator="equal" id="{DC18439B-C032-40F4-822D-8A5C1743D5BB}">
            <xm:f>Listas!$E$71</xm:f>
            <x14:dxf>
              <fill>
                <patternFill>
                  <bgColor rgb="FF92D050"/>
                </patternFill>
              </fill>
            </x14:dxf>
          </x14:cfRule>
          <x14:cfRule type="cellIs" priority="260" operator="equal" id="{C03D9AA0-BA2C-4633-8197-E5C235EDCFC1}">
            <xm:f>Listas!$E$72</xm:f>
            <x14:dxf>
              <fill>
                <patternFill>
                  <bgColor rgb="FFFFFF00"/>
                </patternFill>
              </fill>
            </x14:dxf>
          </x14:cfRule>
          <x14:cfRule type="cellIs" priority="261" operator="equal" id="{C6F7FAC2-7737-4AE4-9926-39345B7EEF97}">
            <xm:f>Listas!$E$73</xm:f>
            <x14:dxf>
              <fill>
                <patternFill>
                  <bgColor theme="5"/>
                </patternFill>
              </fill>
            </x14:dxf>
          </x14:cfRule>
          <x14:cfRule type="cellIs" priority="262"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5" operator="equal" id="{354AE5C0-4F52-4EE5-961E-5FA6162B85B1}">
            <xm:f>Listas!$E$71</xm:f>
            <x14:dxf>
              <fill>
                <patternFill>
                  <bgColor rgb="FF92D050"/>
                </patternFill>
              </fill>
            </x14:dxf>
          </x14:cfRule>
          <x14:cfRule type="cellIs" priority="256" operator="equal" id="{5DEE9B79-1DEA-4B0B-99EE-D2A9AEE99F5F}">
            <xm:f>Listas!$E$72</xm:f>
            <x14:dxf>
              <fill>
                <patternFill>
                  <bgColor rgb="FFFFFF00"/>
                </patternFill>
              </fill>
            </x14:dxf>
          </x14:cfRule>
          <x14:cfRule type="cellIs" priority="257" operator="equal" id="{B1DF8558-73EE-4D9E-9CEE-36993AAE4090}">
            <xm:f>Listas!$E$73</xm:f>
            <x14:dxf>
              <fill>
                <patternFill>
                  <bgColor theme="5"/>
                </patternFill>
              </fill>
            </x14:dxf>
          </x14:cfRule>
          <x14:cfRule type="cellIs" priority="258"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50" operator="equal" id="{523624D3-60B7-4407-B432-423695EA7A67}">
            <xm:f>Listas!$E$71</xm:f>
            <x14:dxf>
              <fill>
                <patternFill>
                  <bgColor rgb="FF92D050"/>
                </patternFill>
              </fill>
            </x14:dxf>
          </x14:cfRule>
          <x14:cfRule type="cellIs" priority="251" operator="equal" id="{6B265898-1546-4EE5-BDCF-BF8FA7023DD5}">
            <xm:f>Listas!$E$72</xm:f>
            <x14:dxf>
              <fill>
                <patternFill>
                  <bgColor rgb="FFFFFF00"/>
                </patternFill>
              </fill>
            </x14:dxf>
          </x14:cfRule>
          <x14:cfRule type="cellIs" priority="252" operator="equal" id="{62D7B73D-8D60-4F5F-8822-A84E8C4DCDAE}">
            <xm:f>Listas!$E$73</xm:f>
            <x14:dxf>
              <fill>
                <patternFill>
                  <bgColor theme="5"/>
                </patternFill>
              </fill>
            </x14:dxf>
          </x14:cfRule>
          <x14:cfRule type="cellIs" priority="253"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6" operator="equal" id="{C8171710-6D2B-4FE0-B807-31702C88F86A}">
            <xm:f>Listas!$E$71</xm:f>
            <x14:dxf>
              <fill>
                <patternFill>
                  <bgColor rgb="FF92D050"/>
                </patternFill>
              </fill>
            </x14:dxf>
          </x14:cfRule>
          <x14:cfRule type="cellIs" priority="247" operator="equal" id="{D47698AB-3CE9-4159-983B-6954E8F396C3}">
            <xm:f>Listas!$E$72</xm:f>
            <x14:dxf>
              <fill>
                <patternFill>
                  <bgColor rgb="FFFFFF00"/>
                </patternFill>
              </fill>
            </x14:dxf>
          </x14:cfRule>
          <x14:cfRule type="cellIs" priority="248" operator="equal" id="{E34AB593-A72A-4859-93FB-4D6D2D95E863}">
            <xm:f>Listas!$E$73</xm:f>
            <x14:dxf>
              <fill>
                <patternFill>
                  <bgColor theme="5"/>
                </patternFill>
              </fill>
            </x14:dxf>
          </x14:cfRule>
          <x14:cfRule type="cellIs" priority="249"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41" operator="equal" id="{45501126-AB06-4993-807F-38E78AB4E13F}">
            <xm:f>Listas!$E$71</xm:f>
            <x14:dxf>
              <fill>
                <patternFill>
                  <bgColor rgb="FF92D050"/>
                </patternFill>
              </fill>
            </x14:dxf>
          </x14:cfRule>
          <x14:cfRule type="cellIs" priority="242" operator="equal" id="{D8A5C10D-755E-4C8E-9C9D-B42A1DBD4DEE}">
            <xm:f>Listas!$E$72</xm:f>
            <x14:dxf>
              <fill>
                <patternFill>
                  <bgColor rgb="FFFFFF00"/>
                </patternFill>
              </fill>
            </x14:dxf>
          </x14:cfRule>
          <x14:cfRule type="cellIs" priority="243" operator="equal" id="{708BD225-C76A-4338-96EC-D0B7599751C6}">
            <xm:f>Listas!$E$73</xm:f>
            <x14:dxf>
              <fill>
                <patternFill>
                  <bgColor theme="5"/>
                </patternFill>
              </fill>
            </x14:dxf>
          </x14:cfRule>
          <x14:cfRule type="cellIs" priority="244"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7" operator="equal" id="{5CDDF68E-481A-4B20-9229-D87B8A4EC6B6}">
            <xm:f>Listas!$E$71</xm:f>
            <x14:dxf>
              <fill>
                <patternFill>
                  <bgColor rgb="FF92D050"/>
                </patternFill>
              </fill>
            </x14:dxf>
          </x14:cfRule>
          <x14:cfRule type="cellIs" priority="238" operator="equal" id="{930958A9-9BF6-4C74-8D05-D9DA57B24968}">
            <xm:f>Listas!$E$72</xm:f>
            <x14:dxf>
              <fill>
                <patternFill>
                  <bgColor rgb="FFFFFF00"/>
                </patternFill>
              </fill>
            </x14:dxf>
          </x14:cfRule>
          <x14:cfRule type="cellIs" priority="239" operator="equal" id="{C2A7867F-643E-4AEB-B8F3-A4A30D647026}">
            <xm:f>Listas!$E$73</xm:f>
            <x14:dxf>
              <fill>
                <patternFill>
                  <bgColor theme="5"/>
                </patternFill>
              </fill>
            </x14:dxf>
          </x14:cfRule>
          <x14:cfRule type="cellIs" priority="240"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71" operator="equal" id="{B6BCBD2A-93C8-4C34-9078-83C60B56339A}">
            <xm:f>Listas!$E$71</xm:f>
            <x14:dxf>
              <fill>
                <patternFill>
                  <bgColor rgb="FF92D050"/>
                </patternFill>
              </fill>
            </x14:dxf>
          </x14:cfRule>
          <x14:cfRule type="cellIs" priority="172" operator="equal" id="{8FC47829-1B23-47C0-A02C-0F8B3E554DE6}">
            <xm:f>Listas!$E$72</xm:f>
            <x14:dxf>
              <fill>
                <patternFill>
                  <bgColor rgb="FFFFFF00"/>
                </patternFill>
              </fill>
            </x14:dxf>
          </x14:cfRule>
          <x14:cfRule type="cellIs" priority="173" operator="equal" id="{E93BD994-1C8A-412B-9C6B-9CDAD49481A6}">
            <xm:f>Listas!$E$73</xm:f>
            <x14:dxf>
              <fill>
                <patternFill>
                  <bgColor theme="5"/>
                </patternFill>
              </fill>
            </x14:dxf>
          </x14:cfRule>
          <x14:cfRule type="cellIs" priority="174"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7" operator="equal" id="{79AA378F-C1F6-4434-B012-F87F78AE9902}">
            <xm:f>Listas!$E$71</xm:f>
            <x14:dxf>
              <fill>
                <patternFill>
                  <bgColor rgb="FF92D050"/>
                </patternFill>
              </fill>
            </x14:dxf>
          </x14:cfRule>
          <x14:cfRule type="cellIs" priority="168" operator="equal" id="{8E647B89-0FAA-46DE-A0AF-4364938A6006}">
            <xm:f>Listas!$E$72</xm:f>
            <x14:dxf>
              <fill>
                <patternFill>
                  <bgColor rgb="FFFFFF00"/>
                </patternFill>
              </fill>
            </x14:dxf>
          </x14:cfRule>
          <x14:cfRule type="cellIs" priority="169" operator="equal" id="{47C3ABD1-448D-4235-AF2C-8635D428CC74}">
            <xm:f>Listas!$E$73</xm:f>
            <x14:dxf>
              <fill>
                <patternFill>
                  <bgColor theme="5"/>
                </patternFill>
              </fill>
            </x14:dxf>
          </x14:cfRule>
          <x14:cfRule type="cellIs" priority="170"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63" operator="equal" id="{8DD9823D-39E2-4894-A9A1-F77C999B8D71}">
            <xm:f>Listas!$E$71</xm:f>
            <x14:dxf>
              <fill>
                <patternFill>
                  <bgColor rgb="FF92D050"/>
                </patternFill>
              </fill>
            </x14:dxf>
          </x14:cfRule>
          <x14:cfRule type="cellIs" priority="164" operator="equal" id="{D4A73E28-EA7A-4D5A-AD06-C3E07F243DDB}">
            <xm:f>Listas!$E$72</xm:f>
            <x14:dxf>
              <fill>
                <patternFill>
                  <bgColor rgb="FFFFFF00"/>
                </patternFill>
              </fill>
            </x14:dxf>
          </x14:cfRule>
          <x14:cfRule type="cellIs" priority="165" operator="equal" id="{9937F508-5898-46E2-99FB-6EA3266D33C8}">
            <xm:f>Listas!$E$73</xm:f>
            <x14:dxf>
              <fill>
                <patternFill>
                  <bgColor theme="5"/>
                </patternFill>
              </fill>
            </x14:dxf>
          </x14:cfRule>
          <x14:cfRule type="cellIs" priority="166"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7" operator="equal" id="{F383FF95-E7D1-4219-95ED-CC8A7B570CF7}">
            <xm:f>Listas!$E$71</xm:f>
            <x14:dxf>
              <fill>
                <patternFill>
                  <bgColor rgb="FF92D050"/>
                </patternFill>
              </fill>
            </x14:dxf>
          </x14:cfRule>
          <x14:cfRule type="cellIs" priority="148" operator="equal" id="{0F3B1A26-F001-4049-A48A-EF267731A84B}">
            <xm:f>Listas!$E$72</xm:f>
            <x14:dxf>
              <fill>
                <patternFill>
                  <bgColor rgb="FFFFFF00"/>
                </patternFill>
              </fill>
            </x14:dxf>
          </x14:cfRule>
          <x14:cfRule type="cellIs" priority="149" operator="equal" id="{E8CACB72-2D5A-47FD-8598-C01C412C53B0}">
            <xm:f>Listas!$E$73</xm:f>
            <x14:dxf>
              <fill>
                <patternFill>
                  <bgColor theme="5"/>
                </patternFill>
              </fill>
            </x14:dxf>
          </x14:cfRule>
          <x14:cfRule type="cellIs" priority="150"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43" operator="equal" id="{26281096-AE5F-4A01-8BB5-A758192A64A8}">
            <xm:f>Listas!$E$71</xm:f>
            <x14:dxf>
              <fill>
                <patternFill>
                  <bgColor rgb="FF92D050"/>
                </patternFill>
              </fill>
            </x14:dxf>
          </x14:cfRule>
          <x14:cfRule type="cellIs" priority="144" operator="equal" id="{53C1339F-69C6-4627-ACCC-56F5EA8A8BB9}">
            <xm:f>Listas!$E$72</xm:f>
            <x14:dxf>
              <fill>
                <patternFill>
                  <bgColor rgb="FFFFFF00"/>
                </patternFill>
              </fill>
            </x14:dxf>
          </x14:cfRule>
          <x14:cfRule type="cellIs" priority="145" operator="equal" id="{30D6B728-7302-48F8-8837-C65E8B2DF340}">
            <xm:f>Listas!$E$73</xm:f>
            <x14:dxf>
              <fill>
                <patternFill>
                  <bgColor theme="5"/>
                </patternFill>
              </fill>
            </x14:dxf>
          </x14:cfRule>
          <x14:cfRule type="cellIs" priority="146"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9" operator="equal" id="{7C84C346-493E-4EF0-8A5F-CAA36A32F367}">
            <xm:f>Listas!$E$71</xm:f>
            <x14:dxf>
              <fill>
                <patternFill>
                  <bgColor rgb="FF92D050"/>
                </patternFill>
              </fill>
            </x14:dxf>
          </x14:cfRule>
          <x14:cfRule type="cellIs" priority="60" operator="equal" id="{6FC080D3-6174-410A-9395-D5A4940E3443}">
            <xm:f>Listas!$E$72</xm:f>
            <x14:dxf>
              <fill>
                <patternFill>
                  <bgColor rgb="FFFFFF00"/>
                </patternFill>
              </fill>
            </x14:dxf>
          </x14:cfRule>
          <x14:cfRule type="cellIs" priority="61" operator="equal" id="{819EF17A-D8F9-4FF2-A51A-B39E853432A7}">
            <xm:f>Listas!$E$73</xm:f>
            <x14:dxf>
              <fill>
                <patternFill>
                  <bgColor theme="5"/>
                </patternFill>
              </fill>
            </x14:dxf>
          </x14:cfRule>
          <x14:cfRule type="cellIs" priority="62"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5" operator="equal" id="{65871460-5165-40AE-B562-8651B1555E90}">
            <xm:f>Listas!$E$71</xm:f>
            <x14:dxf>
              <fill>
                <patternFill>
                  <bgColor rgb="FF92D050"/>
                </patternFill>
              </fill>
            </x14:dxf>
          </x14:cfRule>
          <x14:cfRule type="cellIs" priority="56" operator="equal" id="{8D99C103-7C06-49FA-945F-93361A87B0C4}">
            <xm:f>Listas!$E$72</xm:f>
            <x14:dxf>
              <fill>
                <patternFill>
                  <bgColor rgb="FFFFFF00"/>
                </patternFill>
              </fill>
            </x14:dxf>
          </x14:cfRule>
          <x14:cfRule type="cellIs" priority="57" operator="equal" id="{4A30E608-6C03-4194-A9AC-3C602942F895}">
            <xm:f>Listas!$E$73</xm:f>
            <x14:dxf>
              <fill>
                <patternFill>
                  <bgColor theme="5"/>
                </patternFill>
              </fill>
            </x14:dxf>
          </x14:cfRule>
          <x14:cfRule type="cellIs" priority="58"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50" operator="equal" id="{8B2B0504-326C-46D2-8633-20B87D850157}">
            <xm:f>Listas!$E$71</xm:f>
            <x14:dxf>
              <fill>
                <patternFill>
                  <bgColor rgb="FF92D050"/>
                </patternFill>
              </fill>
            </x14:dxf>
          </x14:cfRule>
          <x14:cfRule type="cellIs" priority="51" operator="equal" id="{7B53E302-FCF7-492A-B234-C79DD648E084}">
            <xm:f>Listas!$E$72</xm:f>
            <x14:dxf>
              <fill>
                <patternFill>
                  <bgColor rgb="FFFFFF00"/>
                </patternFill>
              </fill>
            </x14:dxf>
          </x14:cfRule>
          <x14:cfRule type="cellIs" priority="52" operator="equal" id="{AC983D9F-689A-4617-BBAD-189A5A87F7AE}">
            <xm:f>Listas!$E$73</xm:f>
            <x14:dxf>
              <fill>
                <patternFill>
                  <bgColor theme="5"/>
                </patternFill>
              </fill>
            </x14:dxf>
          </x14:cfRule>
          <x14:cfRule type="cellIs" priority="53"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6" operator="equal" id="{073EAA9E-DF7F-48A7-9479-9C85193A0EDC}">
            <xm:f>Listas!$E$71</xm:f>
            <x14:dxf>
              <fill>
                <patternFill>
                  <bgColor rgb="FF92D050"/>
                </patternFill>
              </fill>
            </x14:dxf>
          </x14:cfRule>
          <x14:cfRule type="cellIs" priority="47" operator="equal" id="{61060FB5-6C54-4036-AEB9-AF066D90F404}">
            <xm:f>Listas!$E$72</xm:f>
            <x14:dxf>
              <fill>
                <patternFill>
                  <bgColor rgb="FFFFFF00"/>
                </patternFill>
              </fill>
            </x14:dxf>
          </x14:cfRule>
          <x14:cfRule type="cellIs" priority="48" operator="equal" id="{A809D7A4-B8E3-4DA6-B433-332C101D92B2}">
            <xm:f>Listas!$E$73</xm:f>
            <x14:dxf>
              <fill>
                <patternFill>
                  <bgColor theme="5"/>
                </patternFill>
              </fill>
            </x14:dxf>
          </x14:cfRule>
          <x14:cfRule type="cellIs" priority="49"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41" operator="equal" id="{4BA4EE6C-EC93-418E-8D65-2468BF5052A0}">
            <xm:f>Listas!$E$71</xm:f>
            <x14:dxf>
              <fill>
                <patternFill>
                  <bgColor rgb="FF92D050"/>
                </patternFill>
              </fill>
            </x14:dxf>
          </x14:cfRule>
          <x14:cfRule type="cellIs" priority="42" operator="equal" id="{830C9FFF-0F6F-4879-96FA-84CFAC167124}">
            <xm:f>Listas!$E$72</xm:f>
            <x14:dxf>
              <fill>
                <patternFill>
                  <bgColor rgb="FFFFFF00"/>
                </patternFill>
              </fill>
            </x14:dxf>
          </x14:cfRule>
          <x14:cfRule type="cellIs" priority="43" operator="equal" id="{43A09B18-5D01-4028-8A68-DD1CA33ABE64}">
            <xm:f>Listas!$E$73</xm:f>
            <x14:dxf>
              <fill>
                <patternFill>
                  <bgColor theme="5"/>
                </patternFill>
              </fill>
            </x14:dxf>
          </x14:cfRule>
          <x14:cfRule type="cellIs" priority="44"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7" operator="equal" id="{7A5F0B0E-D14E-4B65-B03A-66E6AEB32AE8}">
            <xm:f>Listas!$E$71</xm:f>
            <x14:dxf>
              <fill>
                <patternFill>
                  <bgColor rgb="FF92D050"/>
                </patternFill>
              </fill>
            </x14:dxf>
          </x14:cfRule>
          <x14:cfRule type="cellIs" priority="38" operator="equal" id="{FE00D3C3-C6F7-4A83-97C7-C37AAB7F72FF}">
            <xm:f>Listas!$E$72</xm:f>
            <x14:dxf>
              <fill>
                <patternFill>
                  <bgColor rgb="FFFFFF00"/>
                </patternFill>
              </fill>
            </x14:dxf>
          </x14:cfRule>
          <x14:cfRule type="cellIs" priority="39" operator="equal" id="{ACED7A9C-6922-434F-A0BD-D464202DACAF}">
            <xm:f>Listas!$E$73</xm:f>
            <x14:dxf>
              <fill>
                <patternFill>
                  <bgColor theme="5"/>
                </patternFill>
              </fill>
            </x14:dxf>
          </x14:cfRule>
          <x14:cfRule type="cellIs" priority="40"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33" operator="equal" id="{D20B6DAE-1EAB-4EA7-A9C2-199968E34181}">
            <xm:f>Listas!$E$71</xm:f>
            <x14:dxf>
              <fill>
                <patternFill>
                  <bgColor rgb="FF92D050"/>
                </patternFill>
              </fill>
            </x14:dxf>
          </x14:cfRule>
          <x14:cfRule type="cellIs" priority="34" operator="equal" id="{CB07D65D-799E-4AF7-B4D6-8617E11AE188}">
            <xm:f>Listas!$E$72</xm:f>
            <x14:dxf>
              <fill>
                <patternFill>
                  <bgColor rgb="FFFFFF00"/>
                </patternFill>
              </fill>
            </x14:dxf>
          </x14:cfRule>
          <x14:cfRule type="cellIs" priority="35" operator="equal" id="{0BBE99AD-CEE4-4A87-92F4-816BDE15F4FA}">
            <xm:f>Listas!$E$73</xm:f>
            <x14:dxf>
              <fill>
                <patternFill>
                  <bgColor theme="5"/>
                </patternFill>
              </fill>
            </x14:dxf>
          </x14:cfRule>
          <x14:cfRule type="cellIs" priority="36"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9" operator="equal" id="{4FE8D4FA-1B0C-44FF-8D6B-9748A376A72A}">
            <xm:f>Listas!$E$71</xm:f>
            <x14:dxf>
              <fill>
                <patternFill>
                  <bgColor rgb="FF92D050"/>
                </patternFill>
              </fill>
            </x14:dxf>
          </x14:cfRule>
          <x14:cfRule type="cellIs" priority="30" operator="equal" id="{8202FC65-4DED-4EFB-B164-E05D0E5F92D6}">
            <xm:f>Listas!$E$72</xm:f>
            <x14:dxf>
              <fill>
                <patternFill>
                  <bgColor rgb="FFFFFF00"/>
                </patternFill>
              </fill>
            </x14:dxf>
          </x14:cfRule>
          <x14:cfRule type="cellIs" priority="31" operator="equal" id="{70B17EE0-858E-4ADD-BAF4-769460F67EE4}">
            <xm:f>Listas!$E$73</xm:f>
            <x14:dxf>
              <fill>
                <patternFill>
                  <bgColor theme="5"/>
                </patternFill>
              </fill>
            </x14:dxf>
          </x14:cfRule>
          <x14:cfRule type="cellIs" priority="32"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13" operator="equal" id="{697A20C7-EDBF-458D-AC68-C3CF84C8EDA3}">
            <xm:f>Listas!$E$71</xm:f>
            <x14:dxf>
              <fill>
                <patternFill>
                  <bgColor rgb="FF92D050"/>
                </patternFill>
              </fill>
            </x14:dxf>
          </x14:cfRule>
          <x14:cfRule type="cellIs" priority="14" operator="equal" id="{C174B7CD-18C6-4618-91BA-EEC48C83133E}">
            <xm:f>Listas!$E$72</xm:f>
            <x14:dxf>
              <fill>
                <patternFill>
                  <bgColor rgb="FFFFFF00"/>
                </patternFill>
              </fill>
            </x14:dxf>
          </x14:cfRule>
          <x14:cfRule type="cellIs" priority="15" operator="equal" id="{4EA58062-4F79-43F2-A5EE-C58BF552F0FB}">
            <xm:f>Listas!$E$73</xm:f>
            <x14:dxf>
              <fill>
                <patternFill>
                  <bgColor theme="5"/>
                </patternFill>
              </fill>
            </x14:dxf>
          </x14:cfRule>
          <x14:cfRule type="cellIs" priority="16"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7" operator="equal" id="{4B16603A-5E37-4F08-BA84-4556D811EFAE}">
            <xm:f>Listas!$E$71</xm:f>
            <x14:dxf>
              <fill>
                <patternFill>
                  <bgColor rgb="FF92D050"/>
                </patternFill>
              </fill>
            </x14:dxf>
          </x14:cfRule>
          <x14:cfRule type="cellIs" priority="18" operator="equal" id="{7FB7D0C8-70E0-4734-8BE9-5F69503115C3}">
            <xm:f>Listas!$E$72</xm:f>
            <x14:dxf>
              <fill>
                <patternFill>
                  <bgColor rgb="FFFFFF00"/>
                </patternFill>
              </fill>
            </x14:dxf>
          </x14:cfRule>
          <x14:cfRule type="cellIs" priority="19" operator="equal" id="{2D602B57-BB79-438B-8912-ECF1D0698B42}">
            <xm:f>Listas!$E$73</xm:f>
            <x14:dxf>
              <fill>
                <patternFill>
                  <bgColor theme="5"/>
                </patternFill>
              </fill>
            </x14:dxf>
          </x14:cfRule>
          <x14:cfRule type="cellIs" priority="20" operator="equal" id="{11518A29-05DB-4F72-91C3-C93C65B0E875}">
            <xm:f>Listas!$E$74</xm:f>
            <x14:dxf>
              <fill>
                <patternFill>
                  <bgColor rgb="FFC00000"/>
                </patternFill>
              </fill>
            </x14:dxf>
          </x14:cfRule>
          <xm:sqref>N46</xm:sqref>
        </x14:conditionalFormatting>
        <x14:conditionalFormatting xmlns:xm="http://schemas.microsoft.com/office/excel/2006/main">
          <x14:cfRule type="cellIs" priority="1" operator="equal" id="{CB7855D5-FAD5-47D3-A80C-6F5C2AEBEA81}">
            <xm:f>Listas!$E$71</xm:f>
            <x14:dxf>
              <fill>
                <patternFill>
                  <bgColor rgb="FF92D050"/>
                </patternFill>
              </fill>
            </x14:dxf>
          </x14:cfRule>
          <x14:cfRule type="cellIs" priority="2" operator="equal" id="{127F1DE9-6043-4858-8F18-C9910D09ABA8}">
            <xm:f>Listas!$E$72</xm:f>
            <x14:dxf>
              <fill>
                <patternFill>
                  <bgColor rgb="FFFFFF00"/>
                </patternFill>
              </fill>
            </x14:dxf>
          </x14:cfRule>
          <x14:cfRule type="cellIs" priority="3" operator="equal" id="{CD6F641F-A455-4695-908F-0C6CA6315C39}">
            <xm:f>Listas!$E$73</xm:f>
            <x14:dxf>
              <fill>
                <patternFill>
                  <bgColor theme="5"/>
                </patternFill>
              </fill>
            </x14:dxf>
          </x14:cfRule>
          <x14:cfRule type="cellIs" priority="4" operator="equal" id="{6F8309E0-4E96-4316-AC89-A1F89FAED2E8}">
            <xm:f>Listas!$E$74</xm:f>
            <x14:dxf>
              <fill>
                <patternFill>
                  <bgColor rgb="FFC00000"/>
                </patternFill>
              </fill>
            </x14:dxf>
          </x14:cfRule>
          <xm:sqref>N47 V47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 B47</xm:sqref>
        </x14:dataValidation>
        <x14:dataValidation type="list" allowBlank="1" showInputMessage="1" showErrorMessage="1" xr:uid="{00000000-0002-0000-0000-000001000000}">
          <x14:formula1>
            <xm:f>Listas!$A$16:$A$17</xm:f>
          </x14:formula1>
          <xm:sqref>C11:C13 C16:C22 C24:C32 C40 C36:C38 C43:C47</xm:sqref>
        </x14:dataValidation>
        <x14:dataValidation type="list" allowBlank="1" showInputMessage="1" showErrorMessage="1" xr:uid="{00000000-0002-0000-0000-000002000000}">
          <x14:formula1>
            <xm:f>Listas!$A$33:$A$40</xm:f>
          </x14:formula1>
          <xm:sqref>E11:E13 E16:E22 E24:E32 E40 E36:E38 E43:E47</xm:sqref>
        </x14:dataValidation>
        <x14:dataValidation type="list" allowBlank="1" showInputMessage="1" showErrorMessage="1" xr:uid="{00000000-0002-0000-0000-000003000000}">
          <x14:formula1>
            <xm:f>Listas!$A$49:$A$53</xm:f>
          </x14:formula1>
          <xm:sqref>K11:K13 S24:S32 K24:K32 S16:S22 K16:K21 S11:S13 K40:K41 S36:S38 S40:S41 K36:K38 S43:S47 K43:K47</xm:sqref>
        </x14:dataValidation>
        <x14:dataValidation type="list" allowBlank="1" showInputMessage="1" showErrorMessage="1" xr:uid="{00000000-0002-0000-0000-000004000000}">
          <x14:formula1>
            <xm:f>Listas!$A$59:$A$63</xm:f>
          </x14:formula1>
          <xm:sqref>L11:L13 T24:T32 L24:L32 T16:T22 L16:L21 T11:T13 L40:L41 T36:T38 T40:T41 L36:L38 T43:T47 L43:L47</xm:sqref>
        </x14:dataValidation>
        <x14:dataValidation type="list" allowBlank="1" showInputMessage="1" showErrorMessage="1" xr:uid="{00000000-0002-0000-0000-000005000000}">
          <x14:formula1>
            <xm:f>Listas!$A$24:$A$25</xm:f>
          </x14:formula1>
          <xm:sqref>D11:D13 D17:D22 D24:D32 D36:D38 D40 D42:D47</xm:sqref>
        </x14:dataValidation>
        <x14:dataValidation type="list" allowBlank="1" showInputMessage="1" showErrorMessage="1" xr:uid="{00000000-0002-0000-0000-000006000000}">
          <x14:formula1>
            <xm:f>Listas!$A$77:$A$78</xm:f>
          </x14:formula1>
          <xm:sqref>W11:W13 W16:W22 W24:W32 W36:W38 W40:W41 W43:W47</xm:sqref>
        </x14:dataValidation>
        <x14:dataValidation type="list" allowBlank="1" showInputMessage="1" showErrorMessage="1" xr:uid="{00000000-0002-0000-0000-000007000000}">
          <x14:formula1>
            <xm:f>Listas!$A$83:$A$103</xm:f>
          </x14:formula1>
          <xm:sqref>H40 H11:H13 H29:H32 H16:H20 H22:H27 H36:H38 H43:H47</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17" t="s">
        <v>12</v>
      </c>
    </row>
    <row r="5" spans="1:1" x14ac:dyDescent="0.35">
      <c r="A5" s="117"/>
    </row>
    <row r="6" spans="1:1" x14ac:dyDescent="0.35">
      <c r="A6" s="2" t="s">
        <v>34</v>
      </c>
    </row>
    <row r="7" spans="1:1" x14ac:dyDescent="0.35">
      <c r="A7" s="2" t="s">
        <v>35</v>
      </c>
    </row>
    <row r="8" spans="1:1" x14ac:dyDescent="0.35">
      <c r="A8" s="2" t="s">
        <v>36</v>
      </c>
    </row>
    <row r="9" spans="1:1" x14ac:dyDescent="0.35">
      <c r="A9" s="2" t="s">
        <v>37</v>
      </c>
    </row>
    <row r="14" spans="1:1" x14ac:dyDescent="0.35">
      <c r="A14" s="117" t="s">
        <v>38</v>
      </c>
    </row>
    <row r="15" spans="1:1" x14ac:dyDescent="0.35">
      <c r="A15" s="117"/>
    </row>
    <row r="16" spans="1:1" x14ac:dyDescent="0.35">
      <c r="A16" s="2" t="s">
        <v>39</v>
      </c>
    </row>
    <row r="17" spans="1:1" x14ac:dyDescent="0.35">
      <c r="A17" s="2" t="s">
        <v>40</v>
      </c>
    </row>
    <row r="21" spans="1:1" x14ac:dyDescent="0.35">
      <c r="A21" s="1">
        <v>15</v>
      </c>
    </row>
    <row r="22" spans="1:1" x14ac:dyDescent="0.35">
      <c r="A22" s="117" t="s">
        <v>41</v>
      </c>
    </row>
    <row r="23" spans="1:1" x14ac:dyDescent="0.35">
      <c r="A23" s="117"/>
    </row>
    <row r="24" spans="1:1" x14ac:dyDescent="0.35">
      <c r="A24" s="2" t="s">
        <v>42</v>
      </c>
    </row>
    <row r="25" spans="1:1" x14ac:dyDescent="0.35">
      <c r="A25" s="2" t="s">
        <v>43</v>
      </c>
    </row>
    <row r="30" spans="1:1" x14ac:dyDescent="0.35">
      <c r="A30" s="1">
        <v>100</v>
      </c>
    </row>
    <row r="31" spans="1:1" x14ac:dyDescent="0.35">
      <c r="A31" s="117" t="s">
        <v>44</v>
      </c>
    </row>
    <row r="32" spans="1:1" x14ac:dyDescent="0.35">
      <c r="A32" s="117"/>
    </row>
    <row r="33" spans="1:1" x14ac:dyDescent="0.35">
      <c r="A33" s="3" t="s">
        <v>69</v>
      </c>
    </row>
    <row r="34" spans="1:1" x14ac:dyDescent="0.35">
      <c r="A34" s="3" t="s">
        <v>46</v>
      </c>
    </row>
    <row r="35" spans="1:1" x14ac:dyDescent="0.35">
      <c r="A35" s="3" t="s">
        <v>45</v>
      </c>
    </row>
    <row r="36" spans="1:1" x14ac:dyDescent="0.35">
      <c r="A36" s="3" t="s">
        <v>67</v>
      </c>
    </row>
    <row r="37" spans="1:1" x14ac:dyDescent="0.35">
      <c r="A37" s="3" t="s">
        <v>105</v>
      </c>
    </row>
    <row r="38" spans="1:1" ht="42" x14ac:dyDescent="0.35">
      <c r="A38" s="3" t="s">
        <v>47</v>
      </c>
    </row>
    <row r="39" spans="1:1" x14ac:dyDescent="0.35">
      <c r="A39" s="4" t="s">
        <v>48</v>
      </c>
    </row>
    <row r="40" spans="1:1" x14ac:dyDescent="0.35">
      <c r="A40" s="3" t="s">
        <v>68</v>
      </c>
    </row>
    <row r="46" spans="1:1" x14ac:dyDescent="0.35">
      <c r="A46" s="1">
        <v>20</v>
      </c>
    </row>
    <row r="47" spans="1:1" x14ac:dyDescent="0.35">
      <c r="A47" s="117" t="s">
        <v>49</v>
      </c>
    </row>
    <row r="48" spans="1:1" x14ac:dyDescent="0.35">
      <c r="A48" s="117"/>
    </row>
    <row r="49" spans="1:3" x14ac:dyDescent="0.35">
      <c r="A49" s="13">
        <v>1</v>
      </c>
      <c r="C49" s="3" t="s">
        <v>55</v>
      </c>
    </row>
    <row r="50" spans="1:3" x14ac:dyDescent="0.35">
      <c r="A50" s="14">
        <v>2</v>
      </c>
      <c r="C50" s="3" t="s">
        <v>56</v>
      </c>
    </row>
    <row r="51" spans="1:3" x14ac:dyDescent="0.35">
      <c r="A51" s="15">
        <v>3</v>
      </c>
      <c r="C51" s="3" t="s">
        <v>57</v>
      </c>
    </row>
    <row r="52" spans="1:3" x14ac:dyDescent="0.35">
      <c r="A52" s="16">
        <v>4</v>
      </c>
      <c r="C52" s="3" t="s">
        <v>58</v>
      </c>
    </row>
    <row r="53" spans="1:3" x14ac:dyDescent="0.35">
      <c r="A53" s="17">
        <v>5</v>
      </c>
      <c r="C53" s="3" t="s">
        <v>59</v>
      </c>
    </row>
    <row r="56" spans="1:3" x14ac:dyDescent="0.35">
      <c r="A56" s="1">
        <v>20</v>
      </c>
    </row>
    <row r="57" spans="1:3" x14ac:dyDescent="0.35">
      <c r="A57" s="117" t="s">
        <v>50</v>
      </c>
    </row>
    <row r="58" spans="1:3" x14ac:dyDescent="0.35">
      <c r="A58" s="117"/>
    </row>
    <row r="59" spans="1:3" x14ac:dyDescent="0.35">
      <c r="A59" s="8">
        <v>1</v>
      </c>
      <c r="C59" s="3" t="s">
        <v>60</v>
      </c>
    </row>
    <row r="60" spans="1:3" x14ac:dyDescent="0.35">
      <c r="A60" s="9">
        <v>2</v>
      </c>
      <c r="C60" s="3" t="s">
        <v>61</v>
      </c>
    </row>
    <row r="61" spans="1:3" x14ac:dyDescent="0.35">
      <c r="A61" s="10">
        <v>3</v>
      </c>
      <c r="C61" s="3" t="s">
        <v>62</v>
      </c>
    </row>
    <row r="62" spans="1:3" x14ac:dyDescent="0.35">
      <c r="A62" s="11">
        <v>4</v>
      </c>
      <c r="C62" s="3" t="s">
        <v>63</v>
      </c>
    </row>
    <row r="63" spans="1:3" x14ac:dyDescent="0.35">
      <c r="A63" s="12">
        <v>5</v>
      </c>
      <c r="C63" s="3" t="s">
        <v>64</v>
      </c>
    </row>
    <row r="68" spans="1:5" ht="15" thickBot="1" x14ac:dyDescent="0.4">
      <c r="A68" s="1">
        <v>20</v>
      </c>
    </row>
    <row r="69" spans="1:5" ht="15" thickBot="1" x14ac:dyDescent="0.4">
      <c r="A69" s="118" t="s">
        <v>51</v>
      </c>
      <c r="C69" s="115" t="s">
        <v>70</v>
      </c>
      <c r="D69" s="116"/>
      <c r="E69" s="26"/>
    </row>
    <row r="70" spans="1:5" ht="25.5" thickBot="1" x14ac:dyDescent="0.4">
      <c r="A70" s="118"/>
      <c r="C70" s="18" t="s">
        <v>76</v>
      </c>
      <c r="D70" s="19" t="s">
        <v>77</v>
      </c>
      <c r="E70" s="19" t="s">
        <v>71</v>
      </c>
    </row>
    <row r="71" spans="1:5" ht="15" thickBot="1" x14ac:dyDescent="0.4">
      <c r="A71" s="5" t="s">
        <v>52</v>
      </c>
      <c r="C71" s="25">
        <v>1</v>
      </c>
      <c r="D71" s="20">
        <v>4</v>
      </c>
      <c r="E71" s="24" t="s">
        <v>75</v>
      </c>
    </row>
    <row r="72" spans="1:5" ht="15" thickBot="1" x14ac:dyDescent="0.4">
      <c r="A72" s="5" t="s">
        <v>53</v>
      </c>
      <c r="C72" s="27">
        <v>4.01</v>
      </c>
      <c r="D72" s="20">
        <v>5</v>
      </c>
      <c r="E72" s="23" t="s">
        <v>74</v>
      </c>
    </row>
    <row r="73" spans="1:5" ht="15" thickBot="1" x14ac:dyDescent="0.4">
      <c r="A73" s="5">
        <v>5</v>
      </c>
      <c r="C73" s="25">
        <v>6</v>
      </c>
      <c r="D73" s="20">
        <v>7</v>
      </c>
      <c r="E73" s="22" t="s">
        <v>73</v>
      </c>
    </row>
    <row r="74" spans="1:5" ht="15" thickBot="1" x14ac:dyDescent="0.4">
      <c r="A74" s="5" t="s">
        <v>54</v>
      </c>
      <c r="C74" s="25">
        <v>8</v>
      </c>
      <c r="D74" s="20">
        <v>10</v>
      </c>
      <c r="E74" s="21" t="s">
        <v>72</v>
      </c>
    </row>
    <row r="77" spans="1:5" x14ac:dyDescent="0.35">
      <c r="A77" t="s">
        <v>65</v>
      </c>
    </row>
    <row r="78" spans="1:5" x14ac:dyDescent="0.35">
      <c r="A78" t="s">
        <v>66</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1b2135-da83-4796-ab8b-f4b5c7d889fa">
      <Terms xmlns="http://schemas.microsoft.com/office/infopath/2007/PartnerControls"/>
    </lcf76f155ced4ddcb4097134ff3c332f>
    <TaxCatchAll xmlns="17ceb74a-49b8-4359-9c49-a5591ddf3cd6" xsi:nil="true"/>
  </documentManagement>
</p:properties>
</file>

<file path=customXml/itemProps1.xml><?xml version="1.0" encoding="utf-8"?>
<ds:datastoreItem xmlns:ds="http://schemas.openxmlformats.org/officeDocument/2006/customXml" ds:itemID="{44E9FFBC-A859-4D6B-8D85-8FC9A7955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3.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 ds:uri="2c1b2135-da83-4796-ab8b-f4b5c7d889fa"/>
    <ds:schemaRef ds:uri="17ceb74a-49b8-4359-9c49-a5591ddf3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DIANA PATRICIA MARTINEZ MENDOZA</cp:lastModifiedBy>
  <cp:lastPrinted>2020-07-13T20:08:14Z</cp:lastPrinted>
  <dcterms:created xsi:type="dcterms:W3CDTF">2018-09-24T20:47:37Z</dcterms:created>
  <dcterms:modified xsi:type="dcterms:W3CDTF">2022-06-01T14:39:14Z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0x0101009E592C7C312C034BAC689B41BA9BC27F</vt:lpwstr>
  </property>
</Properties>
</file>