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laprevisora-my.sharepoint.com/personal/jennifer_enciso_previsora_gov_co/Documents/CONTRATOS/CONTRATOS/VP COMERCIAL/GERENCIA DE SERVICIO/XXX-2022/"/>
    </mc:Choice>
  </mc:AlternateContent>
  <xr:revisionPtr revIDLastSave="5" documentId="8_{F8EFB14B-6515-4F4F-8501-D7B1E1D4E022}" xr6:coauthVersionLast="47" xr6:coauthVersionMax="47" xr10:uidLastSave="{F7135F9B-37E6-4249-BF8B-10D17341623C}"/>
  <bookViews>
    <workbookView xWindow="-110" yWindow="-110" windowWidth="19420" windowHeight="10420" activeTab="1" xr2:uid="{00000000-000D-0000-FFFF-FFFF00000000}"/>
  </bookViews>
  <sheets>
    <sheet name="Hoja1" sheetId="3" r:id="rId1"/>
    <sheet name="Matriz" sheetId="1" r:id="rId2"/>
    <sheet name="Listas" sheetId="2" state="hidden" r:id="rId3"/>
  </sheets>
  <externalReferences>
    <externalReference r:id="rId4"/>
    <externalReference r:id="rId5"/>
    <externalReference r:id="rId6"/>
    <externalReference r:id="rId7"/>
    <externalReference r:id="rId8"/>
    <externalReference r:id="rId9"/>
  </externalReferences>
  <definedNames>
    <definedName name="_xlnm.Print_Area" localSheetId="1">Matriz!$A$1:$Y$59</definedName>
    <definedName name="_xlnm.Print_Titles" localSheetId="1">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<sst xmlns="http://schemas.openxmlformats.org/spreadsheetml/2006/main" count="524" uniqueCount="316">
  <si>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</si>
  <si>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</si>
  <si>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</si>
  <si>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</si>
  <si>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</si>
  <si>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</si>
  <si>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</si>
  <si>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</si>
  <si>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</si>
  <si>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</si>
  <si>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</si>
  <si>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</si>
  <si>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</si>
  <si>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</si>
  <si>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</si>
  <si>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</si>
  <si>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</si>
  <si>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</si>
  <si>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</si>
  <si>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</si>
  <si>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</si>
  <si>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</si>
  <si>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</si>
  <si>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</si>
  <si>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</si>
  <si>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</si>
  <si>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</si>
  <si>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</si>
  <si>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</si>
  <si>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</si>
  <si>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</si>
  <si>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</si>
  <si>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</si>
  <si>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Elaboró:</t>
  </si>
  <si>
    <t>Revisó:</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</si>
  <si>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</si>
  <si>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</si>
  <si>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</si>
  <si>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</si>
  <si>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</si>
  <si>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</si>
  <si>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</si>
  <si>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</si>
  <si>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</si>
  <si>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</si>
  <si>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</si>
  <si>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</si>
  <si>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</si>
  <si>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</si>
  <si>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</si>
  <si>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</si>
  <si>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</si>
  <si>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</si>
  <si>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</si>
  <si>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</si>
  <si>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</si>
  <si>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</si>
  <si>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</si>
  <si>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</si>
  <si>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</si>
  <si>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</si>
  <si>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</si>
  <si>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</si>
  <si>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</si>
  <si>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</si>
  <si>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</si>
  <si>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</si>
  <si>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</si>
  <si>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</si>
  <si>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</si>
  <si>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</si>
  <si>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</si>
  <si>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</si>
  <si>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</si>
  <si>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</si>
  <si>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</si>
  <si>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</si>
  <si>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</si>
  <si>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</si>
  <si>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</si>
  <si>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</si>
  <si>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</si>
  <si>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</si>
  <si>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</si>
  <si>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</si>
  <si>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</si>
  <si>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</si>
  <si>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</si>
  <si>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</si>
  <si>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</si>
  <si>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</si>
  <si>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</si>
  <si>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Cosolido Precontractual</t>
  </si>
  <si>
    <t>Consolido Juridicamente</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</si>
  <si>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</si>
  <si>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</si>
  <si>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</si>
  <si>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</si>
  <si>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</si>
  <si>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</si>
  <si>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</si>
  <si>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Área de Origen</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</si>
  <si>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</si>
  <si>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</si>
  <si>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</si>
  <si>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</si>
  <si>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</si>
  <si>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</si>
  <si>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</si>
  <si>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</si>
  <si>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</si>
  <si>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</si>
  <si>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</si>
  <si>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</si>
  <si>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</si>
  <si>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</si>
  <si>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</si>
  <si>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</si>
  <si>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</si>
  <si>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</si>
  <si>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</si>
  <si>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</si>
  <si>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</si>
  <si>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</si>
  <si>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</si>
  <si>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</si>
  <si>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</si>
  <si>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</si>
  <si>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</si>
  <si>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</si>
  <si>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</si>
  <si>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</si>
  <si>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</si>
  <si>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</si>
  <si>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</si>
  <si>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</si>
  <si>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</si>
  <si>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</si>
  <si>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</si>
  <si>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</si>
  <si>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</si>
  <si>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</si>
  <si>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</si>
  <si>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</si>
  <si>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</si>
  <si>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</si>
  <si>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</si>
  <si>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</si>
  <si>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</si>
  <si>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</si>
  <si>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</si>
  <si>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</si>
  <si>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</si>
  <si>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</si>
  <si>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</si>
  <si>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</si>
  <si>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</si>
  <si>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</si>
  <si>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</si>
  <si>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</si>
  <si>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</si>
  <si>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</si>
  <si>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</si>
  <si>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</si>
  <si>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</si>
  <si>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</si>
  <si>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</si>
  <si>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</si>
  <si>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</si>
  <si>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</si>
  <si>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</si>
  <si>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</si>
  <si>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</si>
  <si>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</si>
  <si>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</si>
  <si>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</si>
  <si>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</si>
  <si>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</si>
  <si>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</si>
  <si>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</si>
  <si>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</si>
  <si>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</si>
  <si>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</si>
  <si>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</si>
  <si>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</si>
  <si>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</si>
  <si>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</si>
  <si>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</si>
  <si>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</si>
  <si>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</si>
  <si>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</si>
  <si>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</si>
  <si>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</si>
  <si>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</si>
  <si>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</si>
  <si>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</si>
  <si>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</si>
  <si>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</si>
  <si>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</si>
  <si>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</si>
  <si>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</si>
  <si>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</si>
  <si>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</si>
  <si>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</si>
  <si>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</si>
  <si>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</si>
  <si>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</si>
  <si>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</si>
  <si>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</si>
  <si>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</si>
  <si>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</si>
  <si>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</si>
  <si>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</si>
  <si>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</si>
  <si>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</si>
  <si>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</si>
  <si>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</si>
  <si>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</si>
  <si>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</si>
  <si>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</si>
  <si>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</si>
  <si>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</si>
  <si>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</si>
  <si>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</si>
  <si>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</si>
  <si>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</si>
  <si>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</si>
  <si>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</si>
  <si>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</si>
  <si>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</si>
  <si>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</si>
  <si>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</si>
  <si>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</si>
  <si>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</si>
  <si>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</si>
  <si>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</si>
  <si>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</si>
  <si>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</si>
  <si>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</si>
  <si>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</si>
  <si>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</si>
  <si>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</si>
  <si>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</si>
  <si>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</si>
  <si>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</si>
  <si>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</si>
  <si>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</si>
  <si>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</si>
  <si>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</si>
  <si>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</si>
  <si>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</si>
  <si>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</si>
  <si>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</si>
  <si>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</si>
  <si>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</si>
  <si>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</si>
  <si>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</si>
  <si>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</si>
  <si>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</si>
  <si>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</si>
  <si>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</si>
  <si>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</si>
  <si>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</si>
  <si>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</si>
  <si>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</si>
  <si>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</si>
  <si>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</si>
  <si>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</si>
  <si>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</si>
  <si>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</si>
  <si>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</si>
  <si>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</si>
  <si>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</si>
  <si>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</si>
  <si>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</si>
  <si>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</si>
  <si>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</si>
  <si>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</si>
  <si>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</si>
  <si>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</si>
  <si>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</si>
  <si>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</si>
  <si>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</si>
  <si>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</si>
  <si>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</si>
  <si>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</si>
  <si>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</si>
  <si>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</si>
  <si>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</si>
  <si>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</si>
  <si>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</si>
  <si>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</si>
  <si>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</si>
  <si>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</si>
  <si>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</si>
  <si>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</si>
  <si>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</si>
  <si>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</si>
  <si>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</si>
  <si>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</si>
  <si>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</si>
  <si>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</si>
  <si>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</si>
  <si>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</si>
  <si>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</si>
  <si>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</si>
  <si>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</si>
  <si>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</si>
  <si>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</si>
  <si>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</si>
  <si>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</si>
  <si>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</si>
  <si>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</si>
  <si>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ETAPAS</t>
  </si>
  <si>
    <t>GERENCIA DE SERVICIO</t>
  </si>
  <si>
    <t xml:space="preserve">Gerencia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</si>
</sst>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9"/>
      <name val="Arial Narrow"/>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b/>
      <sz val="9"/>
      <name val="Arial Narrow"/>
      <family val="2"/>
    </font>
    <font>
      <sz val="8"/>
      <name val="Arial"/>
      <family val="2"/>
    </font>
    <font>
      <sz val="8"/>
      <color rgb="FFFF0000"/>
      <name val="Arial Narrow"/>
      <family val="2"/>
    </font>
    <font>
      <strike/>
      <sz val="8"/>
      <name val="Arial Narrow"/>
      <family val="2"/>
    </font>
    <font>
      <b/>
      <sz val="10"/>
      <name val="Arial"/>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35">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10" fillId="8"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left" vertical="center" wrapText="1"/>
      <protection locked="0"/>
    </xf>
    <xf numFmtId="9" fontId="10" fillId="0" borderId="5" xfId="1" applyFont="1" applyFill="1" applyBorder="1" applyAlignment="1" applyProtection="1">
      <alignment horizontal="center" vertical="center" wrapText="1"/>
      <protection locked="0"/>
    </xf>
    <xf numFmtId="9" fontId="10" fillId="0" borderId="5" xfId="1"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0" fillId="0" borderId="5" xfId="0" quotePrefix="1" applyFont="1" applyFill="1" applyBorder="1" applyAlignment="1" applyProtection="1">
      <alignment horizontal="center" vertical="center" wrapText="1"/>
      <protection hidden="1"/>
    </xf>
    <xf numFmtId="14" fontId="10" fillId="0" borderId="5" xfId="0" applyNumberFormat="1" applyFont="1" applyFill="1" applyBorder="1" applyAlignment="1" applyProtection="1">
      <alignment horizontal="center" vertical="center" wrapText="1"/>
      <protection locked="0"/>
    </xf>
    <xf numFmtId="0" fontId="9" fillId="0" borderId="0" xfId="0" applyFont="1" applyProtection="1">
      <protection locked="0"/>
    </xf>
    <xf numFmtId="0" fontId="10" fillId="10" borderId="5" xfId="0" applyFont="1" applyFill="1" applyBorder="1" applyAlignment="1" applyProtection="1">
      <alignment horizontal="center" vertical="center" wrapText="1"/>
      <protection locked="0"/>
    </xf>
    <xf numFmtId="0" fontId="10" fillId="11" borderId="5" xfId="0" applyFont="1" applyFill="1" applyBorder="1" applyAlignment="1" applyProtection="1">
      <alignment horizontal="center" vertical="center" wrapText="1"/>
      <protection locked="0"/>
    </xf>
    <xf numFmtId="0" fontId="10" fillId="12" borderId="5" xfId="0" applyFont="1" applyFill="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0" fontId="8" fillId="0" borderId="0" xfId="0" applyFont="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Fill="1" applyProtection="1">
      <protection locked="0"/>
    </xf>
    <xf numFmtId="0" fontId="11"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Protection="1">
      <protection locked="0"/>
    </xf>
    <xf numFmtId="0" fontId="9" fillId="0" borderId="5" xfId="0" applyFont="1" applyBorder="1" applyAlignment="1" applyProtection="1">
      <alignment horizontal="center" vertical="center"/>
      <protection locked="0"/>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4" borderId="6"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textRotation="90" wrapText="1"/>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vertical="center" wrapText="1"/>
      <protection locked="0"/>
    </xf>
    <xf numFmtId="0" fontId="9" fillId="0" borderId="4" xfId="0" applyFont="1" applyBorder="1" applyProtection="1">
      <protection locked="0"/>
    </xf>
    <xf numFmtId="0" fontId="8" fillId="0" borderId="4" xfId="0" applyFont="1" applyBorder="1" applyAlignment="1" applyProtection="1">
      <alignment horizontal="center" vertical="center" wrapText="1"/>
      <protection locked="0"/>
    </xf>
    <xf numFmtId="0" fontId="11"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2" fillId="0" borderId="0" xfId="0" applyFont="1" applyProtection="1">
      <protection locked="0"/>
    </xf>
    <xf numFmtId="0" fontId="10" fillId="0" borderId="5" xfId="0"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protection locked="0"/>
    </xf>
    <xf numFmtId="9" fontId="10" fillId="0" borderId="5" xfId="1" applyFont="1" applyBorder="1" applyAlignment="1" applyProtection="1">
      <alignment horizontal="center" vertical="center" wrapText="1"/>
      <protection locked="0"/>
    </xf>
    <xf numFmtId="9" fontId="10" fillId="0" borderId="5" xfId="1"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14" fontId="10" fillId="0" borderId="5" xfId="0" applyNumberFormat="1" applyFont="1" applyBorder="1" applyAlignment="1" applyProtection="1">
      <alignment horizontal="center" vertical="center" wrapText="1"/>
      <protection locked="0"/>
    </xf>
    <xf numFmtId="0" fontId="10" fillId="8" borderId="5" xfId="0" quotePrefix="1" applyFont="1" applyFill="1" applyBorder="1" applyAlignment="1" applyProtection="1">
      <alignment horizontal="center" vertical="center" wrapText="1"/>
      <protection hidden="1"/>
    </xf>
    <xf numFmtId="0" fontId="17" fillId="8" borderId="5" xfId="0" applyFont="1" applyFill="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protection locked="0"/>
    </xf>
    <xf numFmtId="9" fontId="17" fillId="0" borderId="5" xfId="1" applyFont="1" applyFill="1" applyBorder="1" applyAlignment="1" applyProtection="1">
      <alignment horizontal="center" vertical="center" wrapText="1"/>
      <protection locked="0"/>
    </xf>
    <xf numFmtId="9" fontId="17" fillId="0" borderId="5" xfId="1" applyFont="1" applyFill="1" applyBorder="1" applyAlignment="1" applyProtection="1">
      <alignment horizontal="center" vertical="center" wrapText="1"/>
      <protection hidden="1"/>
    </xf>
    <xf numFmtId="14" fontId="17"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10" fillId="0" borderId="0" xfId="0" applyFont="1" applyFill="1" applyProtection="1">
      <protection locked="0"/>
    </xf>
    <xf numFmtId="0" fontId="10" fillId="2" borderId="5"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wrapText="1"/>
      <protection locked="0"/>
    </xf>
    <xf numFmtId="0" fontId="10" fillId="8" borderId="5"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center" vertical="center" textRotation="90" wrapText="1"/>
      <protection locked="0"/>
    </xf>
    <xf numFmtId="0" fontId="10" fillId="13" borderId="5" xfId="0" applyFont="1" applyFill="1" applyBorder="1" applyAlignment="1" applyProtection="1">
      <alignment horizontal="center" vertical="center" wrapText="1"/>
      <protection locked="0"/>
    </xf>
    <xf numFmtId="0" fontId="10" fillId="14" borderId="5" xfId="0" applyFont="1" applyFill="1" applyBorder="1" applyAlignment="1" applyProtection="1">
      <alignment horizontal="center" vertical="center" wrapText="1"/>
      <protection locked="0"/>
    </xf>
    <xf numFmtId="0" fontId="10" fillId="14" borderId="5" xfId="0" applyFont="1" applyFill="1" applyBorder="1" applyAlignment="1" applyProtection="1">
      <alignment horizontal="center" vertical="center" textRotation="90" wrapText="1"/>
      <protection locked="0"/>
    </xf>
    <xf numFmtId="0" fontId="10" fillId="0" borderId="15" xfId="0" applyFont="1" applyFill="1" applyBorder="1" applyAlignment="1" applyProtection="1">
      <alignment vertical="center" wrapText="1"/>
      <protection locked="0"/>
    </xf>
    <xf numFmtId="0" fontId="20" fillId="0" borderId="0" xfId="0" applyFont="1" applyAlignment="1">
      <alignment horizontal="center"/>
    </xf>
    <xf numFmtId="0" fontId="10" fillId="0" borderId="15" xfId="0" quotePrefix="1" applyFont="1" applyFill="1" applyBorder="1" applyAlignment="1" applyProtection="1">
      <alignment horizontal="center" vertical="center" wrapText="1"/>
      <protection hidden="1"/>
    </xf>
    <xf numFmtId="0" fontId="10" fillId="0" borderId="17" xfId="0" quotePrefix="1" applyFont="1" applyFill="1" applyBorder="1" applyAlignment="1" applyProtection="1">
      <alignment horizontal="center" vertical="center" wrapText="1"/>
      <protection hidden="1"/>
    </xf>
    <xf numFmtId="0" fontId="10" fillId="0" borderId="16" xfId="0" quotePrefix="1" applyFont="1" applyFill="1" applyBorder="1" applyAlignment="1" applyProtection="1">
      <alignment horizontal="center" vertical="center" wrapText="1"/>
      <protection hidden="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wrapText="1"/>
      <protection hidden="1"/>
    </xf>
    <xf numFmtId="0" fontId="10" fillId="0" borderId="16" xfId="0" applyFont="1" applyFill="1" applyBorder="1" applyAlignment="1" applyProtection="1">
      <alignment horizontal="center" vertical="center" wrapText="1"/>
      <protection hidden="1"/>
    </xf>
    <xf numFmtId="14" fontId="10" fillId="0" borderId="15" xfId="0" applyNumberFormat="1" applyFont="1" applyFill="1" applyBorder="1" applyAlignment="1" applyProtection="1">
      <alignment horizontal="center" vertical="center" wrapText="1"/>
      <protection locked="0"/>
    </xf>
    <xf numFmtId="14" fontId="10" fillId="0" borderId="17" xfId="0" applyNumberFormat="1" applyFont="1" applyFill="1" applyBorder="1" applyAlignment="1" applyProtection="1">
      <alignment horizontal="center" vertical="center" wrapText="1"/>
      <protection locked="0"/>
    </xf>
    <xf numFmtId="14" fontId="10" fillId="0" borderId="16" xfId="0" applyNumberFormat="1" applyFont="1" applyFill="1" applyBorder="1" applyAlignment="1" applyProtection="1">
      <alignment horizontal="center" vertical="center" wrapText="1"/>
      <protection locked="0"/>
    </xf>
    <xf numFmtId="0" fontId="10" fillId="8" borderId="15"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10" fillId="8" borderId="16" xfId="0" applyFont="1" applyFill="1" applyBorder="1" applyAlignment="1" applyProtection="1">
      <alignment horizontal="center" vertical="center" wrapText="1"/>
      <protection locked="0"/>
    </xf>
    <xf numFmtId="0" fontId="10" fillId="10" borderId="15" xfId="0" applyFont="1" applyFill="1" applyBorder="1" applyAlignment="1" applyProtection="1">
      <alignment horizontal="center" vertical="center" wrapText="1"/>
      <protection locked="0"/>
    </xf>
    <xf numFmtId="0" fontId="10" fillId="10" borderId="17" xfId="0" applyFont="1" applyFill="1" applyBorder="1" applyAlignment="1" applyProtection="1">
      <alignment horizontal="center" vertical="center" wrapText="1"/>
      <protection locked="0"/>
    </xf>
    <xf numFmtId="9" fontId="10" fillId="0" borderId="15" xfId="1" applyFont="1" applyFill="1" applyBorder="1" applyAlignment="1" applyProtection="1">
      <alignment horizontal="center" vertical="center" wrapText="1"/>
      <protection locked="0"/>
    </xf>
    <xf numFmtId="9" fontId="10" fillId="0" borderId="16" xfId="1" applyFont="1" applyFill="1" applyBorder="1" applyAlignment="1" applyProtection="1">
      <alignment horizontal="center" vertical="center" wrapText="1"/>
      <protection locked="0"/>
    </xf>
    <xf numFmtId="9" fontId="10" fillId="0" borderId="15" xfId="1" applyFont="1" applyFill="1" applyBorder="1" applyAlignment="1" applyProtection="1">
      <alignment horizontal="center" vertical="center" wrapText="1"/>
      <protection hidden="1"/>
    </xf>
    <xf numFmtId="9" fontId="10" fillId="0" borderId="16" xfId="1" applyFont="1" applyFill="1" applyBorder="1" applyAlignment="1" applyProtection="1">
      <alignment horizontal="center" vertical="center" wrapText="1"/>
      <protection hidden="1"/>
    </xf>
    <xf numFmtId="0" fontId="8" fillId="0" borderId="5" xfId="0" applyFont="1" applyBorder="1" applyAlignment="1" applyProtection="1">
      <alignment horizontal="left" vertical="center"/>
      <protection locked="0"/>
    </xf>
    <xf numFmtId="0" fontId="9" fillId="0" borderId="5" xfId="0" applyFont="1" applyBorder="1" applyAlignment="1" applyProtection="1">
      <alignment horizontal="left"/>
      <protection locked="0"/>
    </xf>
    <xf numFmtId="0" fontId="16"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0" fillId="12" borderId="15" xfId="0" applyFont="1" applyFill="1" applyBorder="1" applyAlignment="1" applyProtection="1">
      <alignment horizontal="center" vertical="center" wrapText="1"/>
      <protection locked="0"/>
    </xf>
    <xf numFmtId="0" fontId="10" fillId="12" borderId="17" xfId="0" applyFont="1" applyFill="1" applyBorder="1" applyAlignment="1" applyProtection="1">
      <alignment horizontal="center" vertical="center" wrapText="1"/>
      <protection locked="0"/>
    </xf>
    <xf numFmtId="0" fontId="10" fillId="12" borderId="16" xfId="0" applyFont="1" applyFill="1" applyBorder="1" applyAlignment="1" applyProtection="1">
      <alignment horizontal="center" vertical="center" wrapText="1"/>
      <protection locked="0"/>
    </xf>
    <xf numFmtId="0" fontId="13" fillId="0" borderId="0" xfId="0" applyFont="1" applyFill="1" applyBorder="1" applyAlignment="1" applyProtection="1">
      <alignment wrapText="1"/>
      <protection locked="0"/>
    </xf>
    <xf numFmtId="0" fontId="14" fillId="0" borderId="0"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9" fontId="10" fillId="0" borderId="17" xfId="1" applyFont="1" applyFill="1" applyBorder="1" applyAlignment="1" applyProtection="1">
      <alignment horizontal="center" vertical="center" wrapText="1"/>
      <protection locked="0"/>
    </xf>
    <xf numFmtId="9" fontId="10" fillId="0" borderId="17" xfId="1" applyFont="1" applyFill="1" applyBorder="1" applyAlignment="1" applyProtection="1">
      <alignment horizontal="center" vertical="center" wrapText="1"/>
      <protection hidden="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11</xdr:row>
      <xdr:rowOff>114300</xdr:rowOff>
    </xdr:from>
    <xdr:to>
      <xdr:col>5</xdr:col>
      <xdr:colOff>371475</xdr:colOff>
      <xdr:row>20</xdr:row>
      <xdr:rowOff>69850</xdr:rowOff>
    </xdr:to>
    <xdr:pic>
      <xdr:nvPicPr>
        <xdr:cNvPr id="2" name="Imagen 1">
          <a:extLst>
            <a:ext uri="{FF2B5EF4-FFF2-40B4-BE49-F238E27FC236}">
              <a16:creationId xmlns:a16="http://schemas.microsoft.com/office/drawing/2014/main" id="{51AB88B9-B2A7-42B4-83C6-84D44C5C4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3714750" y="18605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14</xdr:row>
      <xdr:rowOff>114300</xdr:rowOff>
    </xdr:from>
    <xdr:to>
      <xdr:col>16</xdr:col>
      <xdr:colOff>161925</xdr:colOff>
      <xdr:row>31</xdr:row>
      <xdr:rowOff>60325</xdr:rowOff>
    </xdr:to>
    <xdr:pic>
      <xdr:nvPicPr>
        <xdr:cNvPr id="3" name="Imagen 2">
          <a:extLst>
            <a:ext uri="{FF2B5EF4-FFF2-40B4-BE49-F238E27FC236}">
              <a16:creationId xmlns:a16="http://schemas.microsoft.com/office/drawing/2014/main" id="{E98970CD-DAB0-4B8C-8317-02A783E7C3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7061200" y="23368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32</xdr:row>
      <xdr:rowOff>114300</xdr:rowOff>
    </xdr:from>
    <xdr:to>
      <xdr:col>5</xdr:col>
      <xdr:colOff>228600</xdr:colOff>
      <xdr:row>40</xdr:row>
      <xdr:rowOff>142875</xdr:rowOff>
    </xdr:to>
    <xdr:pic>
      <xdr:nvPicPr>
        <xdr:cNvPr id="4" name="Imagen 3">
          <a:extLst>
            <a:ext uri="{FF2B5EF4-FFF2-40B4-BE49-F238E27FC236}">
              <a16:creationId xmlns:a16="http://schemas.microsoft.com/office/drawing/2014/main" id="{1BDE5044-3F59-4641-8325-A558CDD4BC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3762375" y="520065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FA3EED-D702-44EF-86F6-5BBBA2CEE1CC}" name="Tabla1" displayName="Tabla1" ref="A16:B21" totalsRowShown="0">
  <autoFilter ref="A16:B21" xr:uid="{72FA3EED-D702-44EF-86F6-5BBBA2CEE1CC}"/>
  <tableColumns count="2">
    <tableColumn id="1" xr3:uid="{BEF98E84-9C3E-4793-BF20-50A7E5FF44F2}" name="PROBABILIDAD DEL RIESGO"/>
    <tableColumn id="2" xr3:uid="{FA30D0D1-0B1B-47F4-A39E-B250FA55B948}" name="VALORACIÓ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5C73A-E417-4EF5-8187-7EC9169305A4}" name="Tabla2" displayName="Tabla2" ref="A25:B30" totalsRowShown="0">
  <autoFilter ref="A25:B30" xr:uid="{C755C73A-E417-4EF5-8187-7EC9169305A4}"/>
  <tableColumns count="2">
    <tableColumn id="1" xr3:uid="{3B73FA1E-A817-4740-BC78-1FF1A3552E93}" name="IMPACTO DEL RIESGO"/>
    <tableColumn id="2" xr3:uid="{9A37FA39-B5EE-4D1B-9E0A-2CEBA18EB0B9}" name="VALORACIÓ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3F0F26-36B1-41AB-A6F1-25D0D3E60BA1}" name="Tabla3" displayName="Tabla3" ref="A33:B42" totalsRowShown="0">
  <autoFilter ref="A33:B42" xr:uid="{433F0F26-36B1-41AB-A6F1-25D0D3E60BA1}"/>
  <tableColumns count="2">
    <tableColumn id="1" xr3:uid="{45FF91F1-EE1B-4155-823B-8B4E9CCBD5D2}" name="CATEGORÍA DEL RIESGO"/>
    <tableColumn id="2" xr3:uid="{9BA358DB-1A98-45B1-956A-AF2E2057625B}" name="VALORACIÓ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B337178-7D6C-4913-92AE-3558DAE14B7B}" name="Tabla4" displayName="Tabla4" ref="A46:A50" totalsRowShown="0">
  <autoFilter ref="A46:A50" xr:uid="{EB337178-7D6C-4913-92AE-3558DAE14B7B}"/>
  <tableColumns count="1">
    <tableColumn id="1" xr3:uid="{2C9A94B4-390B-438D-B576-B28BBBCBE9B3}" name="ETAPAS"/>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C507-CC27-49E5-A117-1E1724A20447}">
  <dimension ref="A3:B50"/>
  <sheetViews>
    <sheetView workbookViewId="0">
      <selection activeCell="B11" sqref="B11"/>
    </sheetView>
  </sheetViews>
  <sheetFormatPr baseColWidth="10" defaultRowHeight="14.5" x14ac:dyDescent="0.35"/>
  <sheetData>
    <row r="3" spans="1:2" x14ac:dyDescent="0.35">
      <c r="A3" t="s">
        <v>278</v>
      </c>
    </row>
    <row r="4" spans="1:2" x14ac:dyDescent="0.35">
      <c r="A4" t="s">
        <v>279</v>
      </c>
      <c r="B4" t="s">
        <v>280</v>
      </c>
    </row>
    <row r="5" spans="1:2" x14ac:dyDescent="0.35">
      <c r="A5" t="s">
        <v>281</v>
      </c>
      <c r="B5" t="s">
        <v>282</v>
      </c>
    </row>
    <row r="6" spans="1:2" x14ac:dyDescent="0.35">
      <c r="A6" t="s">
        <v>283</v>
      </c>
      <c r="B6" t="s">
        <v>284</v>
      </c>
    </row>
    <row r="7" spans="1:2" x14ac:dyDescent="0.35">
      <c r="A7" t="s">
        <v>285</v>
      </c>
      <c r="B7" t="s">
        <v>286</v>
      </c>
    </row>
    <row r="8" spans="1:2" x14ac:dyDescent="0.35">
      <c r="A8" t="s">
        <v>287</v>
      </c>
      <c r="B8" t="s">
        <v>288</v>
      </c>
    </row>
    <row r="9" spans="1:2" x14ac:dyDescent="0.35">
      <c r="A9" t="s">
        <v>289</v>
      </c>
      <c r="B9" t="s">
        <v>290</v>
      </c>
    </row>
    <row r="10" spans="1:2" x14ac:dyDescent="0.35">
      <c r="A10" t="s">
        <v>291</v>
      </c>
      <c r="B10" t="s">
        <v>292</v>
      </c>
    </row>
    <row r="11" spans="1:2" x14ac:dyDescent="0.35">
      <c r="A11" t="s">
        <v>293</v>
      </c>
      <c r="B11" t="s">
        <v>294</v>
      </c>
    </row>
    <row r="16" spans="1:2" x14ac:dyDescent="0.35">
      <c r="A16" s="87" t="s">
        <v>295</v>
      </c>
      <c r="B16" t="s">
        <v>296</v>
      </c>
    </row>
    <row r="17" spans="1:2" x14ac:dyDescent="0.35">
      <c r="A17">
        <v>1</v>
      </c>
      <c r="B17" t="s">
        <v>297</v>
      </c>
    </row>
    <row r="18" spans="1:2" x14ac:dyDescent="0.35">
      <c r="A18">
        <v>2</v>
      </c>
      <c r="B18" t="s">
        <v>298</v>
      </c>
    </row>
    <row r="19" spans="1:2" x14ac:dyDescent="0.35">
      <c r="A19">
        <v>3</v>
      </c>
      <c r="B19" t="s">
        <v>299</v>
      </c>
    </row>
    <row r="20" spans="1:2" x14ac:dyDescent="0.35">
      <c r="A20">
        <v>4</v>
      </c>
      <c r="B20" t="s">
        <v>300</v>
      </c>
    </row>
    <row r="21" spans="1:2" x14ac:dyDescent="0.35">
      <c r="A21">
        <v>5</v>
      </c>
      <c r="B21" t="s">
        <v>301</v>
      </c>
    </row>
    <row r="25" spans="1:2" x14ac:dyDescent="0.35">
      <c r="A25" t="s">
        <v>302</v>
      </c>
      <c r="B25" t="s">
        <v>296</v>
      </c>
    </row>
    <row r="26" spans="1:2" x14ac:dyDescent="0.35">
      <c r="A26">
        <v>1</v>
      </c>
      <c r="B26" t="s">
        <v>303</v>
      </c>
    </row>
    <row r="27" spans="1:2" x14ac:dyDescent="0.35">
      <c r="A27">
        <v>2</v>
      </c>
      <c r="B27" t="s">
        <v>304</v>
      </c>
    </row>
    <row r="28" spans="1:2" x14ac:dyDescent="0.35">
      <c r="A28">
        <v>3</v>
      </c>
      <c r="B28" t="s">
        <v>305</v>
      </c>
    </row>
    <row r="29" spans="1:2" x14ac:dyDescent="0.35">
      <c r="A29">
        <v>4</v>
      </c>
      <c r="B29" t="s">
        <v>306</v>
      </c>
    </row>
    <row r="30" spans="1:2" x14ac:dyDescent="0.35">
      <c r="A30">
        <v>5</v>
      </c>
      <c r="B30" t="s">
        <v>307</v>
      </c>
    </row>
    <row r="33" spans="1:2" x14ac:dyDescent="0.35">
      <c r="A33" t="s">
        <v>308</v>
      </c>
      <c r="B33" t="s">
        <v>296</v>
      </c>
    </row>
    <row r="34" spans="1:2" x14ac:dyDescent="0.35">
      <c r="A34">
        <v>2</v>
      </c>
      <c r="B34" t="s">
        <v>309</v>
      </c>
    </row>
    <row r="35" spans="1:2" x14ac:dyDescent="0.35">
      <c r="A35">
        <v>3</v>
      </c>
      <c r="B35" t="s">
        <v>309</v>
      </c>
    </row>
    <row r="36" spans="1:2" x14ac:dyDescent="0.35">
      <c r="A36">
        <v>4</v>
      </c>
      <c r="B36" t="s">
        <v>309</v>
      </c>
    </row>
    <row r="37" spans="1:2" x14ac:dyDescent="0.35">
      <c r="A37">
        <v>5</v>
      </c>
      <c r="B37" t="s">
        <v>310</v>
      </c>
    </row>
    <row r="38" spans="1:2" x14ac:dyDescent="0.35">
      <c r="A38">
        <v>6</v>
      </c>
      <c r="B38" t="s">
        <v>311</v>
      </c>
    </row>
    <row r="39" spans="1:2" x14ac:dyDescent="0.35">
      <c r="A39">
        <v>7</v>
      </c>
      <c r="B39" t="s">
        <v>311</v>
      </c>
    </row>
    <row r="40" spans="1:2" x14ac:dyDescent="0.35">
      <c r="A40">
        <v>8</v>
      </c>
      <c r="B40" t="s">
        <v>312</v>
      </c>
    </row>
    <row r="41" spans="1:2" x14ac:dyDescent="0.35">
      <c r="A41">
        <v>9</v>
      </c>
      <c r="B41" t="s">
        <v>312</v>
      </c>
    </row>
    <row r="42" spans="1:2" x14ac:dyDescent="0.35">
      <c r="A42">
        <v>10</v>
      </c>
      <c r="B42" t="s">
        <v>312</v>
      </c>
    </row>
    <row r="46" spans="1:2" x14ac:dyDescent="0.35">
      <c r="A46" t="s">
        <v>313</v>
      </c>
    </row>
    <row r="47" spans="1:2" x14ac:dyDescent="0.35">
      <c r="A47" t="s">
        <v>36</v>
      </c>
    </row>
    <row r="48" spans="1:2" x14ac:dyDescent="0.35">
      <c r="A48" t="s">
        <v>37</v>
      </c>
    </row>
    <row r="49" spans="1:1" x14ac:dyDescent="0.35">
      <c r="A49" t="s">
        <v>38</v>
      </c>
    </row>
    <row r="50" spans="1:1" x14ac:dyDescent="0.35">
      <c r="A50" t="s">
        <v>39</v>
      </c>
    </row>
  </sheetData>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0"/>
  <sheetViews>
    <sheetView tabSelected="1" view="pageBreakPreview" topLeftCell="A9" zoomScale="70" zoomScaleNormal="75" zoomScaleSheetLayoutView="70" workbookViewId="0">
      <pane ySplit="2" topLeftCell="A11" activePane="bottomLeft" state="frozen"/>
      <selection activeCell="A9" sqref="A9"/>
      <selection pane="bottomLeft" activeCell="O49" sqref="O49"/>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5"/>
  </cols>
  <sheetData>
    <row r="1" spans="1:25" s="44" customFormat="1" ht="18" x14ac:dyDescent="0.4">
      <c r="A1" s="116"/>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5" ht="15.5" x14ac:dyDescent="0.3">
      <c r="A2" s="117" t="s">
        <v>0</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x14ac:dyDescent="0.3">
      <c r="A3" s="46"/>
      <c r="B3" s="47"/>
      <c r="C3" s="47"/>
      <c r="D3" s="47"/>
      <c r="E3" s="47"/>
      <c r="F3" s="47"/>
      <c r="G3" s="47"/>
      <c r="H3" s="48"/>
      <c r="I3" s="48"/>
      <c r="J3" s="48"/>
      <c r="K3" s="48"/>
      <c r="L3" s="48"/>
      <c r="M3" s="48"/>
      <c r="N3" s="48"/>
      <c r="O3" s="48"/>
      <c r="P3" s="48"/>
      <c r="Q3" s="48"/>
      <c r="R3" s="48"/>
      <c r="S3" s="48"/>
      <c r="T3" s="48"/>
      <c r="U3" s="48"/>
      <c r="V3" s="48"/>
      <c r="W3" s="48"/>
      <c r="X3" s="48"/>
      <c r="Y3" s="48"/>
    </row>
    <row r="4" spans="1:25" ht="21" customHeight="1" x14ac:dyDescent="0.3">
      <c r="A4" s="46" t="s">
        <v>1</v>
      </c>
      <c r="B4" s="48"/>
      <c r="C4" s="125"/>
      <c r="D4" s="126"/>
      <c r="E4" s="126"/>
      <c r="F4" s="126"/>
      <c r="G4" s="126"/>
      <c r="H4" s="126"/>
      <c r="I4" s="126"/>
      <c r="J4" s="126"/>
      <c r="K4" s="126"/>
      <c r="L4" s="126"/>
      <c r="M4" s="126"/>
      <c r="N4" s="126"/>
      <c r="O4" s="126"/>
      <c r="P4" s="126"/>
      <c r="Q4" s="126"/>
      <c r="R4" s="126"/>
      <c r="S4" s="126"/>
      <c r="T4" s="126"/>
      <c r="U4" s="126"/>
      <c r="V4" s="126"/>
      <c r="W4" s="126"/>
      <c r="X4" s="126"/>
      <c r="Y4" s="126"/>
    </row>
    <row r="5" spans="1:25" ht="21" customHeight="1" x14ac:dyDescent="0.3">
      <c r="A5" s="46"/>
      <c r="B5" s="48"/>
      <c r="C5" s="127"/>
      <c r="D5" s="128"/>
      <c r="E5" s="128"/>
      <c r="F5" s="128"/>
      <c r="G5" s="128"/>
      <c r="H5" s="128"/>
      <c r="I5" s="128"/>
      <c r="J5" s="128"/>
      <c r="K5" s="128"/>
      <c r="L5" s="128"/>
      <c r="M5" s="128"/>
      <c r="N5" s="128"/>
      <c r="O5" s="128"/>
      <c r="P5" s="128"/>
      <c r="Q5" s="128"/>
      <c r="R5" s="128"/>
      <c r="S5" s="128"/>
      <c r="T5" s="128"/>
      <c r="U5" s="128"/>
      <c r="V5" s="128"/>
      <c r="W5" s="128"/>
      <c r="X5" s="128"/>
      <c r="Y5" s="128"/>
    </row>
    <row r="6" spans="1:25" x14ac:dyDescent="0.3">
      <c r="A6" s="46"/>
      <c r="B6" s="47"/>
      <c r="C6" s="47"/>
      <c r="D6" s="47"/>
      <c r="E6" s="47"/>
      <c r="F6" s="47"/>
      <c r="G6" s="47"/>
      <c r="H6" s="48"/>
      <c r="I6" s="48"/>
      <c r="J6" s="48"/>
      <c r="K6" s="48"/>
      <c r="L6" s="48"/>
      <c r="M6" s="48"/>
      <c r="N6" s="48"/>
      <c r="O6" s="48"/>
      <c r="P6" s="48"/>
      <c r="Q6" s="48"/>
      <c r="R6" s="48"/>
      <c r="S6" s="48"/>
      <c r="T6" s="48"/>
      <c r="U6" s="48"/>
      <c r="V6" s="48"/>
      <c r="W6" s="48"/>
      <c r="X6" s="48"/>
      <c r="Y6" s="48"/>
    </row>
    <row r="7" spans="1:25" x14ac:dyDescent="0.3">
      <c r="A7" s="46" t="s">
        <v>2</v>
      </c>
      <c r="B7" s="44"/>
      <c r="C7" s="49"/>
      <c r="D7" s="44"/>
      <c r="E7" s="44"/>
      <c r="F7" s="44"/>
      <c r="G7" s="47"/>
      <c r="H7" s="48"/>
      <c r="I7" s="48"/>
      <c r="J7" s="48"/>
      <c r="K7" s="48"/>
      <c r="L7" s="48"/>
      <c r="M7" s="48"/>
      <c r="N7" s="48"/>
      <c r="O7" s="48"/>
      <c r="P7" s="48"/>
      <c r="Q7" s="48"/>
      <c r="R7" s="48"/>
      <c r="S7" s="48"/>
      <c r="T7" s="48"/>
      <c r="U7" s="48"/>
      <c r="V7" s="48"/>
      <c r="W7" s="48"/>
      <c r="X7" s="48"/>
      <c r="Y7" s="48"/>
    </row>
    <row r="8" spans="1:25" s="51" customFormat="1" ht="15" customHeight="1" x14ac:dyDescent="0.3">
      <c r="A8" s="50"/>
      <c r="B8" s="50"/>
      <c r="C8" s="50"/>
      <c r="D8" s="50"/>
      <c r="E8" s="50"/>
      <c r="F8" s="50"/>
      <c r="G8" s="50"/>
      <c r="H8" s="50"/>
      <c r="I8" s="50"/>
      <c r="J8" s="50"/>
      <c r="K8" s="50"/>
      <c r="L8" s="50"/>
      <c r="M8" s="50"/>
      <c r="N8" s="50"/>
      <c r="O8" s="50"/>
      <c r="P8" s="50"/>
      <c r="Q8" s="50"/>
      <c r="R8" s="50"/>
      <c r="S8" s="50"/>
      <c r="T8" s="50"/>
      <c r="U8" s="50"/>
      <c r="V8" s="50"/>
      <c r="W8" s="50"/>
      <c r="X8" s="50"/>
      <c r="Y8" s="50"/>
    </row>
    <row r="9" spans="1:25" ht="22.5" customHeight="1" x14ac:dyDescent="0.3">
      <c r="A9" s="118" t="s">
        <v>3</v>
      </c>
      <c r="B9" s="121"/>
      <c r="C9" s="121"/>
      <c r="D9" s="121"/>
      <c r="E9" s="121"/>
      <c r="F9" s="119"/>
      <c r="G9" s="52" t="s">
        <v>4</v>
      </c>
      <c r="H9" s="118" t="s">
        <v>5</v>
      </c>
      <c r="I9" s="119"/>
      <c r="J9" s="53" t="s">
        <v>6</v>
      </c>
      <c r="K9" s="118" t="s">
        <v>7</v>
      </c>
      <c r="L9" s="121"/>
      <c r="M9" s="121"/>
      <c r="N9" s="119"/>
      <c r="O9" s="122" t="s">
        <v>8</v>
      </c>
      <c r="P9" s="123"/>
      <c r="Q9" s="123"/>
      <c r="R9" s="124"/>
      <c r="S9" s="118" t="s">
        <v>9</v>
      </c>
      <c r="T9" s="121"/>
      <c r="U9" s="121"/>
      <c r="V9" s="121"/>
      <c r="W9" s="119"/>
      <c r="X9" s="120" t="s">
        <v>10</v>
      </c>
      <c r="Y9" s="120"/>
    </row>
    <row r="10" spans="1:25" ht="72.75" customHeight="1" x14ac:dyDescent="0.3">
      <c r="A10" s="82" t="s">
        <v>11</v>
      </c>
      <c r="B10" s="82" t="s">
        <v>12</v>
      </c>
      <c r="C10" s="82" t="s">
        <v>13</v>
      </c>
      <c r="D10" s="82" t="s">
        <v>14</v>
      </c>
      <c r="E10" s="82" t="s">
        <v>15</v>
      </c>
      <c r="F10" s="83" t="s">
        <v>184</v>
      </c>
      <c r="G10" s="83" t="s">
        <v>35</v>
      </c>
      <c r="H10" s="82" t="s">
        <v>16</v>
      </c>
      <c r="I10" s="82" t="s">
        <v>17</v>
      </c>
      <c r="J10" s="83" t="s">
        <v>18</v>
      </c>
      <c r="K10" s="82" t="s">
        <v>19</v>
      </c>
      <c r="L10" s="82" t="s">
        <v>20</v>
      </c>
      <c r="M10" s="82" t="s">
        <v>21</v>
      </c>
      <c r="N10" s="82" t="s">
        <v>22</v>
      </c>
      <c r="O10" s="84" t="s">
        <v>8</v>
      </c>
      <c r="P10" s="85" t="s">
        <v>23</v>
      </c>
      <c r="Q10" s="85" t="s">
        <v>24</v>
      </c>
      <c r="R10" s="85" t="s">
        <v>25</v>
      </c>
      <c r="S10" s="82" t="s">
        <v>26</v>
      </c>
      <c r="T10" s="82" t="s">
        <v>27</v>
      </c>
      <c r="U10" s="82" t="s">
        <v>28</v>
      </c>
      <c r="V10" s="82" t="s">
        <v>29</v>
      </c>
      <c r="W10" s="82" t="s">
        <v>30</v>
      </c>
      <c r="X10" s="84" t="s">
        <v>31</v>
      </c>
      <c r="Y10" s="85" t="s">
        <v>32</v>
      </c>
    </row>
    <row r="11" spans="1:25" ht="94.5" x14ac:dyDescent="0.3">
      <c r="A11" s="28">
        <v>1</v>
      </c>
      <c r="B11" s="29" t="s">
        <v>36</v>
      </c>
      <c r="C11" s="29" t="s">
        <v>41</v>
      </c>
      <c r="D11" s="29" t="s">
        <v>44</v>
      </c>
      <c r="E11" s="30" t="s">
        <v>49</v>
      </c>
      <c r="F11" s="30" t="s">
        <v>185</v>
      </c>
      <c r="G11" s="30" t="s">
        <v>186</v>
      </c>
      <c r="H11" s="31">
        <v>1</v>
      </c>
      <c r="I11" s="32">
        <f>IF(H11="","",VLOOKUP(H11,Listas!$A$83:$B$103,2,FALSE))</f>
        <v>0</v>
      </c>
      <c r="J11" s="30" t="s">
        <v>187</v>
      </c>
      <c r="K11" s="29">
        <v>3</v>
      </c>
      <c r="L11" s="29">
        <v>2</v>
      </c>
      <c r="M11" s="33">
        <f t="shared" ref="M11:M18" si="0">IF(OR(K11="",L11=""),"",+K11+L11)</f>
        <v>5</v>
      </c>
      <c r="N11" s="34" t="str">
        <f>IF(OR(M11="",M11=0),"",LOOKUP(M11,Listas!$C$71:$E$74))</f>
        <v>Medio</v>
      </c>
      <c r="O11" s="30" t="s">
        <v>188</v>
      </c>
      <c r="P11" s="30" t="s">
        <v>80</v>
      </c>
      <c r="Q11" s="35" t="s">
        <v>146</v>
      </c>
      <c r="R11" s="35" t="s">
        <v>189</v>
      </c>
      <c r="S11" s="29">
        <v>1</v>
      </c>
      <c r="T11" s="29">
        <v>1</v>
      </c>
      <c r="U11" s="33">
        <f>IF(OR(S11="",T11=""),"",S11+T11)</f>
        <v>2</v>
      </c>
      <c r="V11" s="34" t="str">
        <f>IF(OR(U11="",U11=0),"",LOOKUP(U11,Listas!$C$71:$E$74))</f>
        <v>Bajo</v>
      </c>
      <c r="W11" s="29" t="s">
        <v>67</v>
      </c>
      <c r="X11" s="30" t="s">
        <v>190</v>
      </c>
      <c r="Y11" s="29" t="s">
        <v>133</v>
      </c>
    </row>
    <row r="12" spans="1:25" ht="69.75" customHeight="1" outlineLevel="1" x14ac:dyDescent="0.3">
      <c r="A12" s="100">
        <v>2</v>
      </c>
      <c r="B12" s="91" t="s">
        <v>36</v>
      </c>
      <c r="C12" s="91" t="s">
        <v>42</v>
      </c>
      <c r="D12" s="91" t="s">
        <v>44</v>
      </c>
      <c r="E12" s="91" t="s">
        <v>49</v>
      </c>
      <c r="F12" s="91" t="s">
        <v>239</v>
      </c>
      <c r="G12" s="30" t="s">
        <v>105</v>
      </c>
      <c r="H12" s="105">
        <v>1</v>
      </c>
      <c r="I12" s="107">
        <f>IF(H12="","",VLOOKUP(H12,Listas!$A$83:$B$103,2,FALSE))</f>
        <v>0</v>
      </c>
      <c r="J12" s="91" t="s">
        <v>193</v>
      </c>
      <c r="K12" s="91">
        <v>2</v>
      </c>
      <c r="L12" s="91">
        <v>2</v>
      </c>
      <c r="M12" s="94">
        <f t="shared" si="0"/>
        <v>4</v>
      </c>
      <c r="N12" s="88" t="str">
        <f>IF(OR(M12="",M12=0),"",LOOKUP(M12,Listas!$C$71:$E$74))</f>
        <v>Bajo</v>
      </c>
      <c r="O12" s="91" t="s">
        <v>192</v>
      </c>
      <c r="P12" s="91" t="s">
        <v>147</v>
      </c>
      <c r="Q12" s="97" t="s">
        <v>148</v>
      </c>
      <c r="R12" s="97" t="s">
        <v>174</v>
      </c>
      <c r="S12" s="91">
        <v>1</v>
      </c>
      <c r="T12" s="91">
        <v>1</v>
      </c>
      <c r="U12" s="94">
        <f t="shared" ref="U12" si="1">IF(OR(S12="",T12=""),"",S12+T12)</f>
        <v>2</v>
      </c>
      <c r="V12" s="88" t="str">
        <f>IF(OR(U12="",U12=0),"",LOOKUP(U12,Listas!$C$71:$E$74))</f>
        <v>Bajo</v>
      </c>
      <c r="W12" s="91" t="s">
        <v>68</v>
      </c>
      <c r="X12" s="91" t="s">
        <v>191</v>
      </c>
      <c r="Y12" s="91" t="s">
        <v>95</v>
      </c>
    </row>
    <row r="13" spans="1:25" ht="69.75" customHeight="1" outlineLevel="1" x14ac:dyDescent="0.3">
      <c r="A13" s="101"/>
      <c r="B13" s="92"/>
      <c r="C13" s="92"/>
      <c r="D13" s="92"/>
      <c r="E13" s="92"/>
      <c r="F13" s="92"/>
      <c r="G13" s="78" t="s">
        <v>138</v>
      </c>
      <c r="H13" s="129"/>
      <c r="I13" s="130"/>
      <c r="J13" s="92"/>
      <c r="K13" s="92"/>
      <c r="L13" s="92"/>
      <c r="M13" s="95"/>
      <c r="N13" s="89"/>
      <c r="O13" s="92"/>
      <c r="P13" s="92"/>
      <c r="Q13" s="98"/>
      <c r="R13" s="98"/>
      <c r="S13" s="92"/>
      <c r="T13" s="92"/>
      <c r="U13" s="95"/>
      <c r="V13" s="89"/>
      <c r="W13" s="92"/>
      <c r="X13" s="92"/>
      <c r="Y13" s="92"/>
    </row>
    <row r="14" spans="1:25" ht="69.75" customHeight="1" outlineLevel="1" x14ac:dyDescent="0.3">
      <c r="A14" s="101"/>
      <c r="B14" s="92"/>
      <c r="C14" s="92"/>
      <c r="D14" s="92"/>
      <c r="E14" s="92"/>
      <c r="F14" s="92"/>
      <c r="G14" s="30" t="s">
        <v>106</v>
      </c>
      <c r="H14" s="129"/>
      <c r="I14" s="130"/>
      <c r="J14" s="92"/>
      <c r="K14" s="92"/>
      <c r="L14" s="92"/>
      <c r="M14" s="95"/>
      <c r="N14" s="89"/>
      <c r="O14" s="93"/>
      <c r="P14" s="92"/>
      <c r="Q14" s="98"/>
      <c r="R14" s="98"/>
      <c r="S14" s="92"/>
      <c r="T14" s="92"/>
      <c r="U14" s="95"/>
      <c r="V14" s="89"/>
      <c r="W14" s="92"/>
      <c r="X14" s="92"/>
      <c r="Y14" s="92"/>
    </row>
    <row r="15" spans="1:25" ht="42" outlineLevel="1" x14ac:dyDescent="0.3">
      <c r="A15" s="102"/>
      <c r="B15" s="93"/>
      <c r="C15" s="93"/>
      <c r="D15" s="93"/>
      <c r="E15" s="93"/>
      <c r="F15" s="93"/>
      <c r="G15" s="30" t="s">
        <v>121</v>
      </c>
      <c r="H15" s="106"/>
      <c r="I15" s="108"/>
      <c r="J15" s="93"/>
      <c r="K15" s="93"/>
      <c r="L15" s="93"/>
      <c r="M15" s="96"/>
      <c r="N15" s="90"/>
      <c r="O15" s="43" t="s">
        <v>240</v>
      </c>
      <c r="P15" s="93"/>
      <c r="Q15" s="99"/>
      <c r="R15" s="99"/>
      <c r="S15" s="93"/>
      <c r="T15" s="93"/>
      <c r="U15" s="96"/>
      <c r="V15" s="90"/>
      <c r="W15" s="93"/>
      <c r="X15" s="93"/>
      <c r="Y15" s="93"/>
    </row>
    <row r="16" spans="1:25" s="76" customFormat="1" ht="177" customHeight="1" outlineLevel="1" x14ac:dyDescent="0.35">
      <c r="A16" s="70">
        <v>3</v>
      </c>
      <c r="B16" s="29" t="s">
        <v>36</v>
      </c>
      <c r="C16" s="29" t="s">
        <v>42</v>
      </c>
      <c r="D16" s="29" t="s">
        <v>45</v>
      </c>
      <c r="E16" s="30" t="s">
        <v>49</v>
      </c>
      <c r="F16" s="79" t="s">
        <v>246</v>
      </c>
      <c r="G16" s="29" t="s">
        <v>245</v>
      </c>
      <c r="H16" s="31">
        <v>1</v>
      </c>
      <c r="I16" s="32">
        <f>IF(H16="","",VLOOKUP(H16,Listas!$A$83:$B$103,2,FALSE))</f>
        <v>0</v>
      </c>
      <c r="J16" s="29" t="s">
        <v>244</v>
      </c>
      <c r="K16" s="29">
        <v>2</v>
      </c>
      <c r="L16" s="29">
        <v>3</v>
      </c>
      <c r="M16" s="33">
        <f>IF(OR(K16="",L16=""),"",+K16+L16)</f>
        <v>5</v>
      </c>
      <c r="N16" s="69" t="str">
        <f>IF(OR(M16="",M16=0),"",LOOKUP(M16,Listas!$C$71:$E$74))</f>
        <v>Medio</v>
      </c>
      <c r="O16" s="30" t="s">
        <v>242</v>
      </c>
      <c r="P16" s="30" t="s">
        <v>85</v>
      </c>
      <c r="Q16" s="35" t="s">
        <v>243</v>
      </c>
      <c r="R16" s="35" t="s">
        <v>136</v>
      </c>
      <c r="S16" s="29">
        <v>1</v>
      </c>
      <c r="T16" s="29">
        <v>1</v>
      </c>
      <c r="U16" s="33">
        <f t="shared" ref="U16" si="2">IF(OR(S16="",T16=""),"",S16+T16)</f>
        <v>2</v>
      </c>
      <c r="V16" s="34" t="str">
        <f>IF(OR(U16="",U16=0),"",LOOKUP(U16,Listas!$C$71:$E$74))</f>
        <v>Bajo</v>
      </c>
      <c r="W16" s="29" t="s">
        <v>67</v>
      </c>
      <c r="X16" s="30" t="s">
        <v>241</v>
      </c>
      <c r="Y16" s="29" t="s">
        <v>84</v>
      </c>
    </row>
    <row r="17" spans="1:25" ht="309.75" customHeight="1" outlineLevel="1" x14ac:dyDescent="0.3">
      <c r="A17" s="28">
        <v>4</v>
      </c>
      <c r="B17" s="29" t="s">
        <v>36</v>
      </c>
      <c r="C17" s="29" t="s">
        <v>42</v>
      </c>
      <c r="D17" s="29" t="s">
        <v>44</v>
      </c>
      <c r="E17" s="30" t="s">
        <v>49</v>
      </c>
      <c r="F17" s="30" t="s">
        <v>194</v>
      </c>
      <c r="G17" s="30" t="s">
        <v>197</v>
      </c>
      <c r="H17" s="31">
        <v>1</v>
      </c>
      <c r="I17" s="32">
        <f>IF(H17="","",VLOOKUP(H17,Listas!$A$83:$B$103,2,FALSE))</f>
        <v>0</v>
      </c>
      <c r="J17" s="30" t="s">
        <v>196</v>
      </c>
      <c r="K17" s="29">
        <v>2</v>
      </c>
      <c r="L17" s="29">
        <v>2</v>
      </c>
      <c r="M17" s="33">
        <f t="shared" ref="M17" si="3">IF(OR(K17="",L17=""),"",+K17+L17)</f>
        <v>4</v>
      </c>
      <c r="N17" s="34" t="str">
        <f>IF(OR(M17="",M17=0),"",LOOKUP(M17,Listas!$C$71:$E$74))</f>
        <v>Bajo</v>
      </c>
      <c r="O17" s="30" t="s">
        <v>195</v>
      </c>
      <c r="P17" s="30" t="s">
        <v>149</v>
      </c>
      <c r="Q17" s="35" t="s">
        <v>247</v>
      </c>
      <c r="R17" s="35" t="s">
        <v>150</v>
      </c>
      <c r="S17" s="29">
        <v>1</v>
      </c>
      <c r="T17" s="29">
        <v>1</v>
      </c>
      <c r="U17" s="33">
        <f t="shared" ref="U17" si="4">IF(OR(S17="",T17=""),"",S17+T17)</f>
        <v>2</v>
      </c>
      <c r="V17" s="34" t="str">
        <f>IF(OR(U17="",U17=0),"",LOOKUP(U17,Listas!$C$71:$E$74))</f>
        <v>Bajo</v>
      </c>
      <c r="W17" s="29" t="s">
        <v>68</v>
      </c>
      <c r="X17" s="30" t="s">
        <v>248</v>
      </c>
      <c r="Y17" s="29" t="s">
        <v>95</v>
      </c>
    </row>
    <row r="18" spans="1:25" ht="147" customHeight="1" outlineLevel="1" x14ac:dyDescent="0.3">
      <c r="A18" s="28">
        <v>5</v>
      </c>
      <c r="B18" s="29" t="s">
        <v>36</v>
      </c>
      <c r="C18" s="29" t="s">
        <v>42</v>
      </c>
      <c r="D18" s="29" t="s">
        <v>44</v>
      </c>
      <c r="E18" s="30" t="s">
        <v>49</v>
      </c>
      <c r="F18" s="30" t="s">
        <v>198</v>
      </c>
      <c r="G18" s="30" t="s">
        <v>122</v>
      </c>
      <c r="H18" s="31">
        <v>1</v>
      </c>
      <c r="I18" s="32">
        <f>IF(H18="","",VLOOKUP(H18,Listas!$A$83:$B$103,2,FALSE))</f>
        <v>0</v>
      </c>
      <c r="J18" s="30" t="s">
        <v>123</v>
      </c>
      <c r="K18" s="29">
        <v>2</v>
      </c>
      <c r="L18" s="29">
        <v>2</v>
      </c>
      <c r="M18" s="33">
        <f t="shared" si="0"/>
        <v>4</v>
      </c>
      <c r="N18" s="34" t="str">
        <f>IF(OR(M18="",M18=0),"",LOOKUP(M18,Listas!$C$71:$E$74))</f>
        <v>Bajo</v>
      </c>
      <c r="O18" s="30" t="s">
        <v>199</v>
      </c>
      <c r="P18" s="30" t="s">
        <v>151</v>
      </c>
      <c r="Q18" s="35" t="s">
        <v>152</v>
      </c>
      <c r="R18" s="35" t="s">
        <v>153</v>
      </c>
      <c r="S18" s="29">
        <v>1</v>
      </c>
      <c r="T18" s="29">
        <v>1</v>
      </c>
      <c r="U18" s="33">
        <f t="shared" ref="U18:U31" si="5">IF(OR(S18="",T18=""),"",S18+T18)</f>
        <v>2</v>
      </c>
      <c r="V18" s="34" t="str">
        <f>IF(OR(U18="",U18=0),"",LOOKUP(U18,Listas!$C$71:$E$74))</f>
        <v>Bajo</v>
      </c>
      <c r="W18" s="29" t="s">
        <v>68</v>
      </c>
      <c r="X18" s="30" t="s">
        <v>200</v>
      </c>
      <c r="Y18" s="29" t="s">
        <v>95</v>
      </c>
    </row>
    <row r="19" spans="1:25" ht="145.5" customHeight="1" outlineLevel="1" x14ac:dyDescent="0.3">
      <c r="A19" s="28">
        <v>6</v>
      </c>
      <c r="B19" s="29" t="s">
        <v>36</v>
      </c>
      <c r="C19" s="29" t="s">
        <v>42</v>
      </c>
      <c r="D19" s="29" t="s">
        <v>44</v>
      </c>
      <c r="E19" s="30" t="s">
        <v>49</v>
      </c>
      <c r="F19" s="30" t="s">
        <v>202</v>
      </c>
      <c r="G19" s="30" t="s">
        <v>81</v>
      </c>
      <c r="H19" s="31">
        <v>1</v>
      </c>
      <c r="I19" s="32">
        <f>IF(H19="","",VLOOKUP(H19,Listas!$A$83:$B$103,2,FALSE))</f>
        <v>0</v>
      </c>
      <c r="J19" s="30" t="s">
        <v>134</v>
      </c>
      <c r="K19" s="29">
        <v>2</v>
      </c>
      <c r="L19" s="29">
        <v>3</v>
      </c>
      <c r="M19" s="33">
        <f>IF(OR(K19="",L19=""),"",+K19+L19)</f>
        <v>5</v>
      </c>
      <c r="N19" s="34" t="str">
        <f>IF(OR(M19="",M19=0),"",LOOKUP(M19,Listas!$C$71:$E$74))</f>
        <v>Medio</v>
      </c>
      <c r="O19" s="30" t="s">
        <v>201</v>
      </c>
      <c r="P19" s="30" t="s">
        <v>154</v>
      </c>
      <c r="Q19" s="35" t="s">
        <v>152</v>
      </c>
      <c r="S19" s="29">
        <v>1</v>
      </c>
      <c r="T19" s="29">
        <v>1</v>
      </c>
      <c r="U19" s="33">
        <f t="shared" si="5"/>
        <v>2</v>
      </c>
      <c r="V19" s="34" t="str">
        <f>IF(OR(U19="",U19=0),"",LOOKUP(U19,Listas!$C$71:$E$74))</f>
        <v>Bajo</v>
      </c>
      <c r="W19" s="29" t="s">
        <v>68</v>
      </c>
      <c r="X19" s="30" t="s">
        <v>200</v>
      </c>
      <c r="Y19" s="29" t="s">
        <v>95</v>
      </c>
    </row>
    <row r="20" spans="1:25" s="76" customFormat="1" ht="157.5" customHeight="1" x14ac:dyDescent="0.35">
      <c r="A20" s="28">
        <v>7</v>
      </c>
      <c r="B20" s="29" t="s">
        <v>36</v>
      </c>
      <c r="C20" s="29" t="s">
        <v>42</v>
      </c>
      <c r="D20" s="29" t="s">
        <v>45</v>
      </c>
      <c r="E20" s="30" t="s">
        <v>49</v>
      </c>
      <c r="F20" s="30" t="s">
        <v>251</v>
      </c>
      <c r="G20" s="30" t="s">
        <v>250</v>
      </c>
      <c r="H20" s="31">
        <v>1</v>
      </c>
      <c r="I20" s="32">
        <f>IF(H20="","",VLOOKUP(H20,[1]Listas!$A$82:$B$102,2,FALSE))</f>
        <v>0</v>
      </c>
      <c r="J20" s="30" t="s">
        <v>249</v>
      </c>
      <c r="K20" s="29">
        <v>2</v>
      </c>
      <c r="L20" s="29">
        <v>2</v>
      </c>
      <c r="M20" s="33">
        <f t="shared" ref="M20" si="6">IF(OR(K20="",L20=""),"",+K20+L20)</f>
        <v>4</v>
      </c>
      <c r="N20" s="34" t="str">
        <f>IF(OR(M20="",M20=0),"",LOOKUP(M20,[1]Listas!$C$70:$E$73))</f>
        <v>Bajo</v>
      </c>
      <c r="O20" s="30" t="s">
        <v>203</v>
      </c>
      <c r="P20" s="30" t="s">
        <v>155</v>
      </c>
      <c r="Q20" s="35" t="s">
        <v>152</v>
      </c>
      <c r="R20" s="35" t="s">
        <v>153</v>
      </c>
      <c r="S20" s="29">
        <v>1</v>
      </c>
      <c r="T20" s="29">
        <v>1</v>
      </c>
      <c r="U20" s="33">
        <f t="shared" si="5"/>
        <v>2</v>
      </c>
      <c r="V20" s="34" t="str">
        <f>IF(OR(U20="",U20=0),"",LOOKUP(U20,[1]Listas!$C$70:$E$73))</f>
        <v>Bajo</v>
      </c>
      <c r="W20" s="29" t="s">
        <v>67</v>
      </c>
      <c r="X20" s="30" t="s">
        <v>175</v>
      </c>
      <c r="Y20" s="29" t="s">
        <v>95</v>
      </c>
    </row>
    <row r="21" spans="1:25" ht="163.5" customHeight="1" outlineLevel="1" x14ac:dyDescent="0.3">
      <c r="A21" s="28">
        <v>8</v>
      </c>
      <c r="B21" s="29" t="s">
        <v>36</v>
      </c>
      <c r="C21" s="29" t="s">
        <v>42</v>
      </c>
      <c r="D21" s="29" t="s">
        <v>44</v>
      </c>
      <c r="E21" s="30" t="s">
        <v>49</v>
      </c>
      <c r="F21" s="30" t="s">
        <v>207</v>
      </c>
      <c r="G21" s="30" t="s">
        <v>206</v>
      </c>
      <c r="H21" s="31">
        <v>1</v>
      </c>
      <c r="I21" s="32">
        <f>IF(H21="","",VLOOKUP(H21,[2]Listas!$A$82:$B$102,2,FALSE))</f>
        <v>0</v>
      </c>
      <c r="J21" s="30" t="s">
        <v>124</v>
      </c>
      <c r="K21" s="29">
        <v>2</v>
      </c>
      <c r="L21" s="29">
        <v>2</v>
      </c>
      <c r="M21" s="33">
        <v>4</v>
      </c>
      <c r="N21" s="34" t="str">
        <f>IF(OR(M21="",M21=0),"",LOOKUP(M21,Listas!$C$71:$E$74))</f>
        <v>Bajo</v>
      </c>
      <c r="O21" s="30" t="s">
        <v>205</v>
      </c>
      <c r="P21" s="30" t="s">
        <v>154</v>
      </c>
      <c r="Q21" s="35" t="s">
        <v>152</v>
      </c>
      <c r="R21" s="35" t="s">
        <v>104</v>
      </c>
      <c r="S21" s="29">
        <v>2</v>
      </c>
      <c r="T21" s="29">
        <v>2</v>
      </c>
      <c r="U21" s="33">
        <v>4</v>
      </c>
      <c r="V21" s="34" t="str">
        <f>IF(OR(U21="",U21=0),"",LOOKUP(U21,Listas!$C$71:$E$74))</f>
        <v>Bajo</v>
      </c>
      <c r="W21" s="29" t="s">
        <v>68</v>
      </c>
      <c r="X21" s="30" t="s">
        <v>204</v>
      </c>
      <c r="Y21" s="29" t="s">
        <v>95</v>
      </c>
    </row>
    <row r="22" spans="1:25" ht="129" customHeight="1" outlineLevel="1" x14ac:dyDescent="0.3">
      <c r="A22" s="103">
        <v>9</v>
      </c>
      <c r="B22" s="91" t="s">
        <v>37</v>
      </c>
      <c r="C22" s="91" t="s">
        <v>42</v>
      </c>
      <c r="D22" s="91" t="s">
        <v>45</v>
      </c>
      <c r="E22" s="91" t="s">
        <v>49</v>
      </c>
      <c r="F22" s="30" t="s">
        <v>125</v>
      </c>
      <c r="G22" s="30" t="s">
        <v>252</v>
      </c>
      <c r="H22" s="31">
        <v>0.5</v>
      </c>
      <c r="I22" s="32">
        <f>IF(H22="","",VLOOKUP(H22,[3]Listas!$A$82:$B$102,2,FALSE))</f>
        <v>0.5</v>
      </c>
      <c r="J22" s="86" t="s">
        <v>253</v>
      </c>
      <c r="K22" s="91">
        <v>1</v>
      </c>
      <c r="L22" s="91">
        <v>2</v>
      </c>
      <c r="M22" s="94">
        <f t="shared" ref="M22" si="7">IF(OR(K22="",L22=""),"",+K22+L22)</f>
        <v>3</v>
      </c>
      <c r="N22" s="88" t="str">
        <f>IF(OR(M22="",M22=0),"",LOOKUP(M22,Listas!$C$71:$E$74))</f>
        <v>Bajo</v>
      </c>
      <c r="O22" s="30" t="s">
        <v>208</v>
      </c>
      <c r="P22" s="30" t="s">
        <v>156</v>
      </c>
      <c r="Q22" s="97" t="s">
        <v>161</v>
      </c>
      <c r="R22" s="97" t="s">
        <v>153</v>
      </c>
      <c r="S22" s="91">
        <v>1</v>
      </c>
      <c r="T22" s="91">
        <v>1</v>
      </c>
      <c r="U22" s="94">
        <v>2</v>
      </c>
      <c r="V22" s="88" t="str">
        <f>IF(OR(U22="",U22=0),"",LOOKUP(U22,Listas!$C$71:$E$74))</f>
        <v>Bajo</v>
      </c>
      <c r="W22" s="91" t="s">
        <v>67</v>
      </c>
      <c r="X22" s="30" t="s">
        <v>209</v>
      </c>
      <c r="Y22" s="91" t="s">
        <v>102</v>
      </c>
    </row>
    <row r="23" spans="1:25" ht="201" customHeight="1" outlineLevel="1" x14ac:dyDescent="0.3">
      <c r="A23" s="104"/>
      <c r="B23" s="92"/>
      <c r="C23" s="92"/>
      <c r="D23" s="92"/>
      <c r="E23" s="92"/>
      <c r="F23" s="86" t="s">
        <v>212</v>
      </c>
      <c r="G23" s="30" t="s">
        <v>213</v>
      </c>
      <c r="H23" s="31">
        <v>0</v>
      </c>
      <c r="I23" s="32">
        <f>IF(H23="","",VLOOKUP(H23,Listas!$A$83:$B$103,2,FALSE))</f>
        <v>1</v>
      </c>
      <c r="J23" s="30" t="s">
        <v>254</v>
      </c>
      <c r="K23" s="93"/>
      <c r="L23" s="93"/>
      <c r="M23" s="96"/>
      <c r="N23" s="90"/>
      <c r="O23" s="30" t="s">
        <v>210</v>
      </c>
      <c r="P23" s="30" t="s">
        <v>107</v>
      </c>
      <c r="Q23" s="99"/>
      <c r="R23" s="99"/>
      <c r="S23" s="93"/>
      <c r="T23" s="93"/>
      <c r="U23" s="96"/>
      <c r="V23" s="90"/>
      <c r="W23" s="93"/>
      <c r="X23" s="30" t="s">
        <v>211</v>
      </c>
      <c r="Y23" s="93"/>
    </row>
    <row r="24" spans="1:25" ht="204" customHeight="1" outlineLevel="1" x14ac:dyDescent="0.3">
      <c r="A24" s="37">
        <v>10</v>
      </c>
      <c r="B24" s="29" t="s">
        <v>37</v>
      </c>
      <c r="C24" s="29" t="s">
        <v>42</v>
      </c>
      <c r="D24" s="29" t="s">
        <v>45</v>
      </c>
      <c r="E24" s="30" t="s">
        <v>111</v>
      </c>
      <c r="F24" s="30" t="s">
        <v>214</v>
      </c>
      <c r="G24" s="30" t="s">
        <v>255</v>
      </c>
      <c r="H24" s="31">
        <v>0</v>
      </c>
      <c r="I24" s="32">
        <f>IF(H24="","",VLOOKUP(H24,Listas!$A$83:$B$103,2,FALSE))</f>
        <v>1</v>
      </c>
      <c r="J24" s="30" t="s">
        <v>218</v>
      </c>
      <c r="K24" s="29">
        <v>1</v>
      </c>
      <c r="L24" s="29">
        <v>2</v>
      </c>
      <c r="M24" s="33">
        <f t="shared" ref="M24" si="8">IF(OR(K24="",L24=""),"",+K24+L24)</f>
        <v>3</v>
      </c>
      <c r="N24" s="34" t="str">
        <f>IF(OR(M24="",M24=0),"",LOOKUP(M24,Listas!$C$71:$E$74))</f>
        <v>Bajo</v>
      </c>
      <c r="O24" s="30" t="s">
        <v>215</v>
      </c>
      <c r="P24" s="30" t="s">
        <v>157</v>
      </c>
      <c r="Q24" s="35" t="s">
        <v>161</v>
      </c>
      <c r="R24" s="35" t="s">
        <v>162</v>
      </c>
      <c r="S24" s="29">
        <v>1</v>
      </c>
      <c r="T24" s="29">
        <v>1</v>
      </c>
      <c r="U24" s="33">
        <f t="shared" ref="U24" si="9">IF(OR(S24="",T24=""),"",S24+T24)</f>
        <v>2</v>
      </c>
      <c r="V24" s="34" t="str">
        <f>IF(OR(U24="",U24=0),"",LOOKUP(U24,Listas!$C$71:$E$74))</f>
        <v>Bajo</v>
      </c>
      <c r="W24" s="29" t="s">
        <v>67</v>
      </c>
      <c r="X24" s="30" t="s">
        <v>216</v>
      </c>
      <c r="Y24" s="29" t="s">
        <v>96</v>
      </c>
    </row>
    <row r="25" spans="1:25" ht="192" customHeight="1" outlineLevel="1" x14ac:dyDescent="0.3">
      <c r="A25" s="37">
        <v>11</v>
      </c>
      <c r="B25" s="29" t="s">
        <v>37</v>
      </c>
      <c r="C25" s="29" t="s">
        <v>42</v>
      </c>
      <c r="D25" s="29" t="s">
        <v>44</v>
      </c>
      <c r="E25" s="30" t="s">
        <v>47</v>
      </c>
      <c r="F25" s="30" t="s">
        <v>217</v>
      </c>
      <c r="G25" s="30" t="s">
        <v>97</v>
      </c>
      <c r="H25" s="31">
        <v>0</v>
      </c>
      <c r="I25" s="32">
        <f>IF(H25="","",VLOOKUP(H25,Listas!$A$83:$B$103,2,FALSE))</f>
        <v>1</v>
      </c>
      <c r="J25" s="30" t="s">
        <v>218</v>
      </c>
      <c r="K25" s="29">
        <v>2</v>
      </c>
      <c r="L25" s="29">
        <v>3</v>
      </c>
      <c r="M25" s="33">
        <f t="shared" ref="M25:M27" si="10">IF(OR(K25="",L25=""),"",+K25+L25)</f>
        <v>5</v>
      </c>
      <c r="N25" s="34" t="str">
        <f>IF(OR(M25="",M25=0),"",LOOKUP(M25,Listas!$C$71:$E$74))</f>
        <v>Medio</v>
      </c>
      <c r="O25" s="30" t="s">
        <v>256</v>
      </c>
      <c r="P25" s="30" t="s">
        <v>98</v>
      </c>
      <c r="Q25" s="35" t="s">
        <v>161</v>
      </c>
      <c r="R25" s="35" t="s">
        <v>162</v>
      </c>
      <c r="S25" s="29">
        <v>1</v>
      </c>
      <c r="T25" s="29">
        <v>3</v>
      </c>
      <c r="U25" s="33">
        <f t="shared" ref="U25:U27" si="11">IF(OR(S25="",T25=""),"",S25+T25)</f>
        <v>4</v>
      </c>
      <c r="V25" s="34" t="str">
        <f>IF(OR(U25="",U25=0),"",LOOKUP(U25,Listas!$C$71:$E$74))</f>
        <v>Bajo</v>
      </c>
      <c r="W25" s="29" t="s">
        <v>67</v>
      </c>
      <c r="X25" s="30" t="s">
        <v>219</v>
      </c>
      <c r="Y25" s="29" t="s">
        <v>96</v>
      </c>
    </row>
    <row r="26" spans="1:25" s="76" customFormat="1" ht="80" x14ac:dyDescent="0.35">
      <c r="A26" s="37">
        <v>12</v>
      </c>
      <c r="B26" s="71" t="s">
        <v>37</v>
      </c>
      <c r="C26" s="71" t="s">
        <v>42</v>
      </c>
      <c r="D26" s="71" t="s">
        <v>45</v>
      </c>
      <c r="E26" s="72" t="s">
        <v>49</v>
      </c>
      <c r="F26" s="80" t="s">
        <v>220</v>
      </c>
      <c r="G26" s="72" t="s">
        <v>139</v>
      </c>
      <c r="H26" s="73">
        <v>0</v>
      </c>
      <c r="I26" s="74">
        <f>IF(H26="","",VLOOKUP(H26,[1]Listas!$A$82:$B$102,2,FALSE))</f>
        <v>1</v>
      </c>
      <c r="J26" s="72" t="s">
        <v>140</v>
      </c>
      <c r="K26" s="29">
        <v>1</v>
      </c>
      <c r="L26" s="29">
        <v>2</v>
      </c>
      <c r="M26" s="33">
        <f t="shared" si="10"/>
        <v>3</v>
      </c>
      <c r="N26" s="34" t="str">
        <f>IF(OR(M26="",M26=0),"",LOOKUP(M26,[1]Listas!$C$70:$E$73))</f>
        <v>Bajo</v>
      </c>
      <c r="O26" s="72" t="s">
        <v>141</v>
      </c>
      <c r="P26" s="72" t="s">
        <v>157</v>
      </c>
      <c r="Q26" s="75" t="s">
        <v>161</v>
      </c>
      <c r="R26" s="75" t="s">
        <v>162</v>
      </c>
      <c r="S26" s="29">
        <v>1</v>
      </c>
      <c r="T26" s="29">
        <v>1</v>
      </c>
      <c r="U26" s="33">
        <f t="shared" si="11"/>
        <v>2</v>
      </c>
      <c r="V26" s="34" t="str">
        <f>IF(OR(U26="",U26=0),"",LOOKUP(U26,[1]Listas!$C$70:$E$73))</f>
        <v>Bajo</v>
      </c>
      <c r="W26" s="71" t="s">
        <v>67</v>
      </c>
      <c r="X26" s="72" t="s">
        <v>158</v>
      </c>
      <c r="Y26" s="71" t="s">
        <v>96</v>
      </c>
    </row>
    <row r="27" spans="1:25" s="76" customFormat="1" ht="70" x14ac:dyDescent="0.35">
      <c r="A27" s="37">
        <v>13</v>
      </c>
      <c r="B27" s="71" t="s">
        <v>37</v>
      </c>
      <c r="C27" s="71" t="s">
        <v>42</v>
      </c>
      <c r="D27" s="71" t="s">
        <v>45</v>
      </c>
      <c r="E27" s="72" t="s">
        <v>49</v>
      </c>
      <c r="F27" s="80" t="s">
        <v>221</v>
      </c>
      <c r="G27" s="72" t="s">
        <v>142</v>
      </c>
      <c r="H27" s="73">
        <v>0</v>
      </c>
      <c r="I27" s="74">
        <f>IF(H27="","",VLOOKUP(H27,[1]Listas!$A$82:$B$102,2,FALSE))</f>
        <v>1</v>
      </c>
      <c r="J27" s="72" t="s">
        <v>222</v>
      </c>
      <c r="K27" s="29">
        <v>1</v>
      </c>
      <c r="L27" s="29">
        <v>2</v>
      </c>
      <c r="M27" s="33">
        <f t="shared" si="10"/>
        <v>3</v>
      </c>
      <c r="N27" s="34" t="str">
        <f>IF(OR(M27="",M27=0),"",LOOKUP(M27,[1]Listas!$C$70:$E$73))</f>
        <v>Bajo</v>
      </c>
      <c r="O27" s="72" t="s">
        <v>223</v>
      </c>
      <c r="P27" s="72" t="s">
        <v>143</v>
      </c>
      <c r="Q27" s="75" t="s">
        <v>163</v>
      </c>
      <c r="R27" s="75" t="s">
        <v>164</v>
      </c>
      <c r="S27" s="29">
        <v>1</v>
      </c>
      <c r="T27" s="29">
        <v>1</v>
      </c>
      <c r="U27" s="33">
        <f t="shared" si="11"/>
        <v>2</v>
      </c>
      <c r="V27" s="34" t="str">
        <f>IF(OR(U27="",U27=0),"",LOOKUP(U27,[1]Listas!$C$70:$E$73))</f>
        <v>Bajo</v>
      </c>
      <c r="W27" s="71" t="s">
        <v>67</v>
      </c>
      <c r="X27" s="72" t="s">
        <v>224</v>
      </c>
      <c r="Y27" s="71" t="s">
        <v>96</v>
      </c>
    </row>
    <row r="28" spans="1:25" ht="151.5" customHeight="1" outlineLevel="1" x14ac:dyDescent="0.3">
      <c r="A28" s="37">
        <v>14</v>
      </c>
      <c r="B28" s="29" t="s">
        <v>37</v>
      </c>
      <c r="C28" s="29" t="s">
        <v>42</v>
      </c>
      <c r="D28" s="29" t="s">
        <v>45</v>
      </c>
      <c r="E28" s="30" t="s">
        <v>49</v>
      </c>
      <c r="F28" s="30" t="s">
        <v>257</v>
      </c>
      <c r="G28" s="30" t="s">
        <v>176</v>
      </c>
      <c r="H28" s="31">
        <v>1</v>
      </c>
      <c r="I28" s="32">
        <f>IF(H28="","",VLOOKUP(H28,[3]Listas!$A$82:$B$102,2,FALSE))</f>
        <v>0</v>
      </c>
      <c r="J28" s="30" t="s">
        <v>258</v>
      </c>
      <c r="K28" s="29">
        <v>3</v>
      </c>
      <c r="L28" s="29">
        <v>2</v>
      </c>
      <c r="M28" s="33">
        <v>5</v>
      </c>
      <c r="N28" s="34" t="str">
        <f>IF(OR(M28="",M28=0),"",LOOKUP(M28,Listas!$C$71:$E$74))</f>
        <v>Medio</v>
      </c>
      <c r="O28" s="30" t="s">
        <v>225</v>
      </c>
      <c r="P28" s="30" t="s">
        <v>103</v>
      </c>
      <c r="Q28" s="35" t="s">
        <v>163</v>
      </c>
      <c r="R28" s="35" t="s">
        <v>164</v>
      </c>
      <c r="S28" s="29">
        <v>1</v>
      </c>
      <c r="T28" s="29">
        <v>1</v>
      </c>
      <c r="U28" s="33">
        <v>2</v>
      </c>
      <c r="V28" s="34" t="str">
        <f>IF(OR(U28="",U28=0),"",LOOKUP(U28,Listas!$C$71:$E$74))</f>
        <v>Bajo</v>
      </c>
      <c r="W28" s="29" t="s">
        <v>68</v>
      </c>
      <c r="X28" s="29" t="s">
        <v>177</v>
      </c>
      <c r="Y28" s="29" t="s">
        <v>102</v>
      </c>
    </row>
    <row r="29" spans="1:25" ht="154.5" customHeight="1" outlineLevel="1" x14ac:dyDescent="0.3">
      <c r="A29" s="38">
        <v>15</v>
      </c>
      <c r="B29" s="29" t="s">
        <v>38</v>
      </c>
      <c r="C29" s="29" t="s">
        <v>42</v>
      </c>
      <c r="D29" s="29" t="s">
        <v>44</v>
      </c>
      <c r="E29" s="30" t="s">
        <v>49</v>
      </c>
      <c r="F29" s="30" t="s">
        <v>179</v>
      </c>
      <c r="G29" s="30" t="s">
        <v>178</v>
      </c>
      <c r="H29" s="31">
        <v>1</v>
      </c>
      <c r="I29" s="32">
        <f>IF(H29="","",VLOOKUP(H29,Listas!$A$83:$B$103,2,FALSE))</f>
        <v>0</v>
      </c>
      <c r="J29" s="30" t="s">
        <v>226</v>
      </c>
      <c r="K29" s="29">
        <v>1</v>
      </c>
      <c r="L29" s="29">
        <v>2</v>
      </c>
      <c r="M29" s="33">
        <f t="shared" ref="M29:M31" si="12">IF(OR(K29="",L29=""),"",+K29+L29)</f>
        <v>3</v>
      </c>
      <c r="N29" s="34" t="str">
        <f>IF(OR(M29="",M29=0),"",LOOKUP(M29,Listas!$C$71:$E$74))</f>
        <v>Bajo</v>
      </c>
      <c r="O29" s="30" t="s">
        <v>227</v>
      </c>
      <c r="P29" s="30" t="s">
        <v>166</v>
      </c>
      <c r="Q29" s="35" t="s">
        <v>165</v>
      </c>
      <c r="R29" s="35" t="s">
        <v>87</v>
      </c>
      <c r="S29" s="29">
        <v>1</v>
      </c>
      <c r="T29" s="29">
        <v>1</v>
      </c>
      <c r="U29" s="33">
        <f t="shared" si="5"/>
        <v>2</v>
      </c>
      <c r="V29" s="34" t="str">
        <f>IF(OR(U29="",U29=0),"",LOOKUP(U29,Listas!$C$71:$E$74))</f>
        <v>Bajo</v>
      </c>
      <c r="W29" s="29" t="s">
        <v>68</v>
      </c>
      <c r="X29" s="30" t="s">
        <v>259</v>
      </c>
      <c r="Y29" s="29" t="s">
        <v>82</v>
      </c>
    </row>
    <row r="30" spans="1:25" ht="150.75" customHeight="1" outlineLevel="1" x14ac:dyDescent="0.3">
      <c r="A30" s="38">
        <v>16</v>
      </c>
      <c r="B30" s="29" t="s">
        <v>38</v>
      </c>
      <c r="C30" s="29" t="s">
        <v>42</v>
      </c>
      <c r="D30" s="29" t="s">
        <v>45</v>
      </c>
      <c r="E30" s="30" t="s">
        <v>49</v>
      </c>
      <c r="F30" s="30" t="s">
        <v>179</v>
      </c>
      <c r="G30" s="30" t="s">
        <v>180</v>
      </c>
      <c r="H30" s="31">
        <v>0</v>
      </c>
      <c r="I30" s="32">
        <f>IF(H30="","",VLOOKUP(H30,Listas!$A$83:$B$103,2,FALSE))</f>
        <v>1</v>
      </c>
      <c r="J30" s="30" t="s">
        <v>260</v>
      </c>
      <c r="K30" s="29">
        <v>3</v>
      </c>
      <c r="L30" s="29">
        <v>2</v>
      </c>
      <c r="M30" s="33">
        <f t="shared" si="12"/>
        <v>5</v>
      </c>
      <c r="N30" s="34" t="str">
        <f>IF(OR(M30="",M30=0),"",LOOKUP(M30,Listas!$C$71:$E$74))</f>
        <v>Medio</v>
      </c>
      <c r="O30" s="30" t="s">
        <v>228</v>
      </c>
      <c r="P30" s="30" t="s">
        <v>159</v>
      </c>
      <c r="Q30" s="35" t="s">
        <v>165</v>
      </c>
      <c r="R30" s="35" t="s">
        <v>87</v>
      </c>
      <c r="S30" s="29">
        <v>1</v>
      </c>
      <c r="T30" s="29">
        <v>1</v>
      </c>
      <c r="U30" s="33">
        <f t="shared" si="5"/>
        <v>2</v>
      </c>
      <c r="V30" s="34" t="str">
        <f>IF(OR(U30="",U30=0),"",LOOKUP(U30,Listas!$C$71:$E$74))</f>
        <v>Bajo</v>
      </c>
      <c r="W30" s="29" t="s">
        <v>67</v>
      </c>
      <c r="X30" s="30" t="s">
        <v>261</v>
      </c>
      <c r="Y30" s="29" t="s">
        <v>83</v>
      </c>
    </row>
    <row r="31" spans="1:25" ht="167.25" customHeight="1" outlineLevel="1" x14ac:dyDescent="0.3">
      <c r="A31" s="38">
        <v>17</v>
      </c>
      <c r="B31" s="29" t="s">
        <v>38</v>
      </c>
      <c r="C31" s="29" t="s">
        <v>42</v>
      </c>
      <c r="D31" s="29" t="s">
        <v>45</v>
      </c>
      <c r="E31" s="30" t="s">
        <v>49</v>
      </c>
      <c r="F31" s="30" t="s">
        <v>179</v>
      </c>
      <c r="G31" s="30" t="s">
        <v>181</v>
      </c>
      <c r="H31" s="31">
        <v>0</v>
      </c>
      <c r="I31" s="32">
        <f>IF(H31="","",VLOOKUP(H31,Listas!$A$83:$B$103,2,FALSE))</f>
        <v>1</v>
      </c>
      <c r="J31" s="30" t="s">
        <v>263</v>
      </c>
      <c r="K31" s="29">
        <v>1</v>
      </c>
      <c r="L31" s="29">
        <v>3</v>
      </c>
      <c r="M31" s="33">
        <f t="shared" si="12"/>
        <v>4</v>
      </c>
      <c r="N31" s="34" t="str">
        <f>IF(OR(M31="",M31=0),"",LOOKUP(M31,Listas!$C$71:$E$74))</f>
        <v>Bajo</v>
      </c>
      <c r="O31" s="30" t="s">
        <v>167</v>
      </c>
      <c r="P31" s="30" t="s">
        <v>160</v>
      </c>
      <c r="Q31" s="35" t="s">
        <v>165</v>
      </c>
      <c r="R31" s="35" t="s">
        <v>87</v>
      </c>
      <c r="S31" s="29">
        <v>1</v>
      </c>
      <c r="T31" s="29">
        <v>1</v>
      </c>
      <c r="U31" s="33">
        <f t="shared" si="5"/>
        <v>2</v>
      </c>
      <c r="V31" s="34" t="str">
        <f>IF(OR(U31="",U31=0),"",LOOKUP(U31,Listas!$C$71:$E$74))</f>
        <v>Bajo</v>
      </c>
      <c r="W31" s="29" t="s">
        <v>67</v>
      </c>
      <c r="X31" s="30" t="s">
        <v>262</v>
      </c>
      <c r="Y31" s="29" t="s">
        <v>135</v>
      </c>
    </row>
    <row r="32" spans="1:25" ht="158.25" customHeight="1" outlineLevel="1" x14ac:dyDescent="0.3">
      <c r="A32" s="113">
        <v>18</v>
      </c>
      <c r="B32" s="91" t="s">
        <v>39</v>
      </c>
      <c r="C32" s="91" t="s">
        <v>42</v>
      </c>
      <c r="D32" s="91" t="s">
        <v>45</v>
      </c>
      <c r="E32" s="91" t="s">
        <v>49</v>
      </c>
      <c r="F32" s="91" t="s">
        <v>264</v>
      </c>
      <c r="G32" s="78" t="s">
        <v>144</v>
      </c>
      <c r="H32" s="105">
        <v>0</v>
      </c>
      <c r="I32" s="107">
        <f>IF(H32="","",VLOOKUP(H32,Listas!$A$83:$B$103,2,FALSE))</f>
        <v>1</v>
      </c>
      <c r="J32" s="30" t="s">
        <v>265</v>
      </c>
      <c r="K32" s="91">
        <v>2</v>
      </c>
      <c r="L32" s="91">
        <v>3</v>
      </c>
      <c r="M32" s="94">
        <f>IF(OR(K32="",L32=""),"",+K32+L32)</f>
        <v>5</v>
      </c>
      <c r="N32" s="88" t="str">
        <f>IF(OR(M32="",M32=0),"",LOOKUP(M32,Listas!$C$71:$E$74))</f>
        <v>Medio</v>
      </c>
      <c r="O32" s="91" t="s">
        <v>266</v>
      </c>
      <c r="P32" s="91" t="s">
        <v>85</v>
      </c>
      <c r="Q32" s="97" t="s">
        <v>169</v>
      </c>
      <c r="R32" s="97" t="s">
        <v>88</v>
      </c>
      <c r="S32" s="91">
        <v>1</v>
      </c>
      <c r="T32" s="91">
        <v>1</v>
      </c>
      <c r="U32" s="94">
        <f>IF(OR(S32="",T32=""),"",S32+T32)</f>
        <v>2</v>
      </c>
      <c r="V32" s="88" t="str">
        <f>IF(OR(U32="",U32=0),"",LOOKUP(U32,Listas!$C$71:$E$74))</f>
        <v>Bajo</v>
      </c>
      <c r="W32" s="91" t="s">
        <v>67</v>
      </c>
      <c r="X32" s="91" t="s">
        <v>267</v>
      </c>
      <c r="Y32" s="91" t="s">
        <v>84</v>
      </c>
    </row>
    <row r="33" spans="1:25" ht="54.75" customHeight="1" outlineLevel="1" x14ac:dyDescent="0.3">
      <c r="A33" s="114"/>
      <c r="B33" s="92"/>
      <c r="C33" s="92"/>
      <c r="D33" s="92"/>
      <c r="E33" s="92"/>
      <c r="F33" s="92"/>
      <c r="G33" s="30" t="s">
        <v>108</v>
      </c>
      <c r="H33" s="129"/>
      <c r="I33" s="130"/>
      <c r="J33" s="30" t="s">
        <v>126</v>
      </c>
      <c r="K33" s="92"/>
      <c r="L33" s="92"/>
      <c r="M33" s="95"/>
      <c r="N33" s="89"/>
      <c r="O33" s="92"/>
      <c r="P33" s="92"/>
      <c r="Q33" s="98"/>
      <c r="R33" s="98"/>
      <c r="S33" s="92"/>
      <c r="T33" s="92"/>
      <c r="U33" s="95"/>
      <c r="V33" s="89"/>
      <c r="W33" s="92"/>
      <c r="X33" s="92"/>
      <c r="Y33" s="92"/>
    </row>
    <row r="34" spans="1:25" ht="50.25" customHeight="1" outlineLevel="1" x14ac:dyDescent="0.3">
      <c r="A34" s="114"/>
      <c r="B34" s="92"/>
      <c r="C34" s="92"/>
      <c r="D34" s="92"/>
      <c r="E34" s="92"/>
      <c r="F34" s="92"/>
      <c r="G34" s="78" t="s">
        <v>145</v>
      </c>
      <c r="H34" s="129"/>
      <c r="I34" s="130"/>
      <c r="J34" s="91" t="s">
        <v>120</v>
      </c>
      <c r="K34" s="92"/>
      <c r="L34" s="92"/>
      <c r="M34" s="95"/>
      <c r="N34" s="89"/>
      <c r="O34" s="92"/>
      <c r="P34" s="92"/>
      <c r="Q34" s="98"/>
      <c r="R34" s="98"/>
      <c r="S34" s="92"/>
      <c r="T34" s="92"/>
      <c r="U34" s="95"/>
      <c r="V34" s="89"/>
      <c r="W34" s="92"/>
      <c r="X34" s="92"/>
      <c r="Y34" s="92"/>
    </row>
    <row r="35" spans="1:25" ht="21.75" customHeight="1" outlineLevel="1" x14ac:dyDescent="0.3">
      <c r="A35" s="114"/>
      <c r="B35" s="92"/>
      <c r="C35" s="92"/>
      <c r="D35" s="92"/>
      <c r="E35" s="92"/>
      <c r="F35" s="92"/>
      <c r="G35" s="30" t="s">
        <v>109</v>
      </c>
      <c r="H35" s="129"/>
      <c r="I35" s="130"/>
      <c r="J35" s="93"/>
      <c r="K35" s="92"/>
      <c r="L35" s="92"/>
      <c r="M35" s="95"/>
      <c r="N35" s="89"/>
      <c r="O35" s="93"/>
      <c r="P35" s="92"/>
      <c r="Q35" s="98"/>
      <c r="R35" s="98"/>
      <c r="S35" s="92"/>
      <c r="T35" s="92"/>
      <c r="U35" s="95"/>
      <c r="V35" s="89"/>
      <c r="W35" s="92"/>
      <c r="X35" s="92"/>
      <c r="Y35" s="92"/>
    </row>
    <row r="36" spans="1:25" ht="143.25" customHeight="1" outlineLevel="1" x14ac:dyDescent="0.3">
      <c r="A36" s="39">
        <v>19</v>
      </c>
      <c r="B36" s="29" t="s">
        <v>39</v>
      </c>
      <c r="C36" s="29" t="s">
        <v>42</v>
      </c>
      <c r="D36" s="29" t="s">
        <v>44</v>
      </c>
      <c r="E36" s="30" t="s">
        <v>49</v>
      </c>
      <c r="F36" s="30" t="s">
        <v>268</v>
      </c>
      <c r="G36" s="30" t="s">
        <v>112</v>
      </c>
      <c r="H36" s="31">
        <v>1</v>
      </c>
      <c r="I36" s="32">
        <f>IF(H36="","",VLOOKUP(H36,Listas!$A$83:$B$103,2,FALSE))</f>
        <v>0</v>
      </c>
      <c r="J36" s="30" t="s">
        <v>127</v>
      </c>
      <c r="K36" s="29">
        <v>1</v>
      </c>
      <c r="L36" s="29">
        <v>1</v>
      </c>
      <c r="M36" s="33">
        <f>IF(OR(K36="",L36=""),"",+K36+L36)</f>
        <v>2</v>
      </c>
      <c r="N36" s="34" t="str">
        <f>IF(OR(M36="",M36=0),"",LOOKUP(M36,Listas!$C$71:$E$74))</f>
        <v>Bajo</v>
      </c>
      <c r="O36" s="81" t="s">
        <v>168</v>
      </c>
      <c r="P36" s="30" t="s">
        <v>89</v>
      </c>
      <c r="Q36" s="35" t="s">
        <v>169</v>
      </c>
      <c r="R36" s="35" t="s">
        <v>88</v>
      </c>
      <c r="S36" s="29">
        <v>1</v>
      </c>
      <c r="T36" s="29">
        <v>1</v>
      </c>
      <c r="U36" s="33">
        <f>IF(OR(S36="",T36=""),"",S36+T36)</f>
        <v>2</v>
      </c>
      <c r="V36" s="34" t="str">
        <f>IF(OR(U36="",U36=0),"",LOOKUP(U36,Listas!$C$71:$E$74))</f>
        <v>Bajo</v>
      </c>
      <c r="W36" s="29" t="s">
        <v>68</v>
      </c>
      <c r="X36" s="29" t="s">
        <v>91</v>
      </c>
      <c r="Y36" s="29" t="s">
        <v>84</v>
      </c>
    </row>
    <row r="37" spans="1:25" s="77" customFormat="1" ht="129" customHeight="1" outlineLevel="1" x14ac:dyDescent="0.25">
      <c r="A37" s="39">
        <v>20</v>
      </c>
      <c r="B37" s="29" t="s">
        <v>39</v>
      </c>
      <c r="C37" s="29" t="s">
        <v>42</v>
      </c>
      <c r="D37" s="29" t="s">
        <v>44</v>
      </c>
      <c r="E37" s="30" t="s">
        <v>49</v>
      </c>
      <c r="F37" s="30" t="s">
        <v>113</v>
      </c>
      <c r="G37" s="30" t="s">
        <v>269</v>
      </c>
      <c r="H37" s="31">
        <v>1</v>
      </c>
      <c r="I37" s="32">
        <f>IF(H37="","",VLOOKUP(H37,Listas!$A$83:$B$103,2,FALSE))</f>
        <v>0</v>
      </c>
      <c r="J37" s="30" t="s">
        <v>170</v>
      </c>
      <c r="K37" s="29">
        <v>2</v>
      </c>
      <c r="L37" s="29">
        <v>3</v>
      </c>
      <c r="M37" s="33">
        <f t="shared" ref="M37" si="13">IF(OR(K37="",L37=""),"",+K37+L37)</f>
        <v>5</v>
      </c>
      <c r="N37" s="34" t="str">
        <f>IF(OR(M37="",M37=0),"",LOOKUP(M37,Listas!$C$71:$E$74))</f>
        <v>Medio</v>
      </c>
      <c r="O37" s="30" t="s">
        <v>100</v>
      </c>
      <c r="P37" s="30" t="s">
        <v>85</v>
      </c>
      <c r="Q37" s="35" t="s">
        <v>169</v>
      </c>
      <c r="R37" s="35" t="s">
        <v>94</v>
      </c>
      <c r="S37" s="29">
        <v>1</v>
      </c>
      <c r="T37" s="29">
        <v>1</v>
      </c>
      <c r="U37" s="33">
        <f t="shared" ref="U37" si="14">IF(OR(S37="",T37=""),"",S37+T37)</f>
        <v>2</v>
      </c>
      <c r="V37" s="34" t="str">
        <f>IF(OR(U37="",U37=0),"",LOOKUP(U37,Listas!$C$71:$E$74))</f>
        <v>Bajo</v>
      </c>
      <c r="W37" s="29" t="s">
        <v>67</v>
      </c>
      <c r="X37" s="29" t="s">
        <v>229</v>
      </c>
      <c r="Y37" s="29" t="s">
        <v>84</v>
      </c>
    </row>
    <row r="38" spans="1:25" ht="52.5" outlineLevel="1" x14ac:dyDescent="0.3">
      <c r="A38" s="113">
        <v>21</v>
      </c>
      <c r="B38" s="91" t="s">
        <v>39</v>
      </c>
      <c r="C38" s="91" t="s">
        <v>42</v>
      </c>
      <c r="D38" s="91" t="s">
        <v>45</v>
      </c>
      <c r="E38" s="91" t="s">
        <v>47</v>
      </c>
      <c r="F38" s="91" t="s">
        <v>230</v>
      </c>
      <c r="G38" s="30" t="s">
        <v>99</v>
      </c>
      <c r="H38" s="105">
        <v>0</v>
      </c>
      <c r="I38" s="107">
        <f>IF(H38="","",VLOOKUP(H38,Listas!$A$83:$B$103,2,FALSE))</f>
        <v>1</v>
      </c>
      <c r="J38" s="91" t="s">
        <v>231</v>
      </c>
      <c r="K38" s="91">
        <v>2</v>
      </c>
      <c r="L38" s="91">
        <v>2</v>
      </c>
      <c r="M38" s="94">
        <f>IF(OR(K38="",L38=""),"",+K38+L38)</f>
        <v>4</v>
      </c>
      <c r="N38" s="88" t="str">
        <f>IF(OR(M38="",M38=0),"",LOOKUP(M38,Listas!$C$71:$E$74))</f>
        <v>Bajo</v>
      </c>
      <c r="O38" s="91" t="s">
        <v>232</v>
      </c>
      <c r="P38" s="91" t="s">
        <v>86</v>
      </c>
      <c r="Q38" s="97" t="s">
        <v>169</v>
      </c>
      <c r="R38" s="97" t="s">
        <v>88</v>
      </c>
      <c r="S38" s="91">
        <v>1</v>
      </c>
      <c r="T38" s="91">
        <v>1</v>
      </c>
      <c r="U38" s="94">
        <f>IF(OR(S38="",T38=""),"",S38+T38)</f>
        <v>2</v>
      </c>
      <c r="V38" s="88" t="str">
        <f>IF(OR(U38="",U38=0),"",LOOKUP(U38,Listas!$C$71:$E$74))</f>
        <v>Bajo</v>
      </c>
      <c r="W38" s="91" t="s">
        <v>67</v>
      </c>
      <c r="X38" s="91" t="s">
        <v>270</v>
      </c>
      <c r="Y38" s="91" t="s">
        <v>84</v>
      </c>
    </row>
    <row r="39" spans="1:25" ht="38.25" customHeight="1" outlineLevel="1" x14ac:dyDescent="0.3">
      <c r="A39" s="115"/>
      <c r="B39" s="93"/>
      <c r="C39" s="93"/>
      <c r="D39" s="93"/>
      <c r="E39" s="93"/>
      <c r="F39" s="93"/>
      <c r="G39" s="30" t="s">
        <v>128</v>
      </c>
      <c r="H39" s="106"/>
      <c r="I39" s="108"/>
      <c r="J39" s="93"/>
      <c r="K39" s="93"/>
      <c r="L39" s="93"/>
      <c r="M39" s="96"/>
      <c r="N39" s="90"/>
      <c r="O39" s="93"/>
      <c r="P39" s="93"/>
      <c r="Q39" s="99"/>
      <c r="R39" s="99"/>
      <c r="S39" s="93"/>
      <c r="T39" s="93"/>
      <c r="U39" s="96"/>
      <c r="V39" s="90"/>
      <c r="W39" s="93"/>
      <c r="X39" s="93"/>
      <c r="Y39" s="93"/>
    </row>
    <row r="40" spans="1:25" ht="42" outlineLevel="1" x14ac:dyDescent="0.3">
      <c r="A40" s="113">
        <v>22</v>
      </c>
      <c r="B40" s="91" t="s">
        <v>39</v>
      </c>
      <c r="C40" s="91" t="s">
        <v>42</v>
      </c>
      <c r="D40" s="91" t="s">
        <v>45</v>
      </c>
      <c r="E40" s="91" t="s">
        <v>49</v>
      </c>
      <c r="F40" s="91" t="s">
        <v>129</v>
      </c>
      <c r="G40" s="30" t="s">
        <v>115</v>
      </c>
      <c r="H40" s="105">
        <v>0</v>
      </c>
      <c r="I40" s="107">
        <f>IF(H40="","",VLOOKUP(H40,Listas!$A$83:$B$103,2,FALSE))</f>
        <v>1</v>
      </c>
      <c r="J40" s="30" t="s">
        <v>271</v>
      </c>
      <c r="K40" s="91">
        <v>2</v>
      </c>
      <c r="L40" s="91">
        <v>2</v>
      </c>
      <c r="M40" s="94">
        <f>IF(OR(K40="",L40=""),"",+K40+L40)</f>
        <v>4</v>
      </c>
      <c r="N40" s="88" t="str">
        <f>IF(OR(M40="",M40=0),"",LOOKUP(M40,Listas!$C$71:$E$74))</f>
        <v>Bajo</v>
      </c>
      <c r="O40" s="91" t="s">
        <v>233</v>
      </c>
      <c r="P40" s="91" t="s">
        <v>85</v>
      </c>
      <c r="Q40" s="97" t="s">
        <v>169</v>
      </c>
      <c r="R40" s="97" t="s">
        <v>88</v>
      </c>
      <c r="S40" s="91">
        <v>1</v>
      </c>
      <c r="T40" s="91">
        <v>1</v>
      </c>
      <c r="U40" s="94">
        <f>IF(OR(S40="",T40=""),"",S40+T40)</f>
        <v>2</v>
      </c>
      <c r="V40" s="88" t="str">
        <f>IF(OR(U40="",U40=0),"",LOOKUP(U40,Listas!$C$71:$E$74))</f>
        <v>Bajo</v>
      </c>
      <c r="W40" s="91" t="s">
        <v>68</v>
      </c>
      <c r="X40" s="91" t="s">
        <v>272</v>
      </c>
      <c r="Y40" s="91" t="s">
        <v>84</v>
      </c>
    </row>
    <row r="41" spans="1:25" ht="51" customHeight="1" outlineLevel="1" x14ac:dyDescent="0.3">
      <c r="A41" s="114"/>
      <c r="B41" s="92"/>
      <c r="C41" s="92"/>
      <c r="D41" s="92"/>
      <c r="E41" s="92"/>
      <c r="F41" s="92"/>
      <c r="G41" s="30" t="s">
        <v>114</v>
      </c>
      <c r="H41" s="106"/>
      <c r="I41" s="108"/>
      <c r="J41" s="30" t="s">
        <v>130</v>
      </c>
      <c r="K41" s="92"/>
      <c r="L41" s="92"/>
      <c r="M41" s="95"/>
      <c r="N41" s="89"/>
      <c r="O41" s="92"/>
      <c r="P41" s="92"/>
      <c r="Q41" s="98"/>
      <c r="R41" s="98"/>
      <c r="S41" s="92"/>
      <c r="T41" s="92"/>
      <c r="U41" s="95"/>
      <c r="V41" s="89"/>
      <c r="W41" s="92"/>
      <c r="X41" s="92"/>
      <c r="Y41" s="92"/>
    </row>
    <row r="42" spans="1:25" s="76" customFormat="1" ht="93.75" customHeight="1" outlineLevel="1" x14ac:dyDescent="0.35">
      <c r="A42" s="115"/>
      <c r="B42" s="93"/>
      <c r="C42" s="93"/>
      <c r="D42" s="29" t="s">
        <v>44</v>
      </c>
      <c r="E42" s="93"/>
      <c r="F42" s="43" t="s">
        <v>116</v>
      </c>
      <c r="G42" s="30" t="s">
        <v>110</v>
      </c>
      <c r="H42" s="31">
        <v>1</v>
      </c>
      <c r="I42" s="32">
        <f>IF(H42="","",VLOOKUP(H42,[4]Listas!$A$82:$B$102,2,FALSE))</f>
        <v>0</v>
      </c>
      <c r="J42" s="30" t="s">
        <v>131</v>
      </c>
      <c r="K42" s="93"/>
      <c r="L42" s="93"/>
      <c r="M42" s="96"/>
      <c r="N42" s="90"/>
      <c r="O42" s="93"/>
      <c r="P42" s="93"/>
      <c r="Q42" s="99"/>
      <c r="R42" s="99"/>
      <c r="S42" s="93"/>
      <c r="T42" s="93"/>
      <c r="U42" s="96"/>
      <c r="V42" s="90"/>
      <c r="W42" s="93"/>
      <c r="X42" s="93"/>
      <c r="Y42" s="93"/>
    </row>
    <row r="43" spans="1:25" ht="122.25" customHeight="1" outlineLevel="1" x14ac:dyDescent="0.3">
      <c r="A43" s="39">
        <v>23</v>
      </c>
      <c r="B43" s="29" t="s">
        <v>39</v>
      </c>
      <c r="C43" s="29" t="s">
        <v>42</v>
      </c>
      <c r="D43" s="29" t="s">
        <v>45</v>
      </c>
      <c r="E43" s="30" t="s">
        <v>49</v>
      </c>
      <c r="F43" s="30" t="s">
        <v>132</v>
      </c>
      <c r="G43" s="30" t="s">
        <v>182</v>
      </c>
      <c r="H43" s="31">
        <v>0</v>
      </c>
      <c r="I43" s="32">
        <f>IF(H43="","",VLOOKUP(H43,Listas!$A$83:$B$103,2,FALSE))</f>
        <v>1</v>
      </c>
      <c r="J43" s="30" t="s">
        <v>183</v>
      </c>
      <c r="K43" s="29">
        <v>1</v>
      </c>
      <c r="L43" s="29">
        <v>2</v>
      </c>
      <c r="M43" s="33">
        <f>IF(OR(K43="",L43=""),"",+K43+L43)</f>
        <v>3</v>
      </c>
      <c r="N43" s="34" t="str">
        <f>IF(OR(M43="",M43=0),"",LOOKUP(M43,Listas!$C$71:$E$74))</f>
        <v>Bajo</v>
      </c>
      <c r="O43" s="30" t="s">
        <v>273</v>
      </c>
      <c r="P43" s="30" t="s">
        <v>85</v>
      </c>
      <c r="Q43" s="35" t="s">
        <v>169</v>
      </c>
      <c r="R43" s="35" t="s">
        <v>88</v>
      </c>
      <c r="S43" s="29">
        <v>1</v>
      </c>
      <c r="T43" s="29">
        <v>2</v>
      </c>
      <c r="U43" s="33">
        <f>IF(OR(S43="",T43=""),"",S43+T43)</f>
        <v>3</v>
      </c>
      <c r="V43" s="34" t="str">
        <f>IF(OR(U43="",U43=0),"",LOOKUP(U43,Listas!$C$71:$E$74))</f>
        <v>Bajo</v>
      </c>
      <c r="W43" s="29" t="s">
        <v>67</v>
      </c>
      <c r="X43" s="29" t="s">
        <v>229</v>
      </c>
      <c r="Y43" s="29" t="s">
        <v>84</v>
      </c>
    </row>
    <row r="44" spans="1:25" ht="113.25" customHeight="1" outlineLevel="1" x14ac:dyDescent="0.3">
      <c r="A44" s="39">
        <v>24</v>
      </c>
      <c r="B44" s="29" t="s">
        <v>39</v>
      </c>
      <c r="C44" s="29" t="s">
        <v>42</v>
      </c>
      <c r="D44" s="29" t="s">
        <v>45</v>
      </c>
      <c r="E44" s="30" t="s">
        <v>49</v>
      </c>
      <c r="F44" s="30" t="s">
        <v>117</v>
      </c>
      <c r="G44" s="30" t="s">
        <v>118</v>
      </c>
      <c r="H44" s="31">
        <v>0.5</v>
      </c>
      <c r="I44" s="32">
        <f>IF(H44="","",VLOOKUP(H44,Listas!$A$83:$B$103,2,FALSE))</f>
        <v>0.5</v>
      </c>
      <c r="J44" s="30" t="s">
        <v>274</v>
      </c>
      <c r="K44" s="29">
        <v>1</v>
      </c>
      <c r="L44" s="29">
        <v>1</v>
      </c>
      <c r="M44" s="33">
        <f>IF(OR(K44="",L44=""),"",+K44+L44)</f>
        <v>2</v>
      </c>
      <c r="N44" s="34" t="str">
        <f>IF(OR(M44="",M44=0),"",LOOKUP(M44,Listas!$C$71:$E$74))</f>
        <v>Bajo</v>
      </c>
      <c r="O44" s="30" t="s">
        <v>275</v>
      </c>
      <c r="P44" s="30" t="s">
        <v>85</v>
      </c>
      <c r="Q44" s="35" t="s">
        <v>169</v>
      </c>
      <c r="R44" s="35" t="s">
        <v>88</v>
      </c>
      <c r="S44" s="29">
        <v>2</v>
      </c>
      <c r="T44" s="29">
        <v>2</v>
      </c>
      <c r="U44" s="33">
        <f>IF(OR(S44="",T44=""),"",S44+T44)</f>
        <v>4</v>
      </c>
      <c r="V44" s="34" t="str">
        <f>IF(OR(U44="",U44=0),"",LOOKUP(U44,Listas!$C$71:$E$74))</f>
        <v>Bajo</v>
      </c>
      <c r="W44" s="29" t="s">
        <v>68</v>
      </c>
      <c r="X44" s="29" t="s">
        <v>276</v>
      </c>
      <c r="Y44" s="29" t="s">
        <v>84</v>
      </c>
    </row>
    <row r="45" spans="1:25" ht="144" customHeight="1" outlineLevel="1" x14ac:dyDescent="0.3">
      <c r="A45" s="39">
        <v>25</v>
      </c>
      <c r="B45" s="29" t="s">
        <v>39</v>
      </c>
      <c r="C45" s="29" t="s">
        <v>42</v>
      </c>
      <c r="D45" s="29" t="s">
        <v>45</v>
      </c>
      <c r="E45" s="30" t="s">
        <v>71</v>
      </c>
      <c r="F45" s="30" t="s">
        <v>119</v>
      </c>
      <c r="G45" s="30" t="s">
        <v>234</v>
      </c>
      <c r="H45" s="31">
        <v>0</v>
      </c>
      <c r="I45" s="32">
        <f>IF(H45="","",VLOOKUP(H45,Listas!$A$83:$B$103,2,FALSE))</f>
        <v>1</v>
      </c>
      <c r="J45" s="30" t="s">
        <v>237</v>
      </c>
      <c r="K45" s="29">
        <v>1</v>
      </c>
      <c r="L45" s="29">
        <v>2</v>
      </c>
      <c r="M45" s="33">
        <f>IF(OR(K45="",L45=""),"",+K45+L45)</f>
        <v>3</v>
      </c>
      <c r="N45" s="34" t="str">
        <f>IF(OR(M45="",M45=0),"",LOOKUP(M45,Listas!$C$71:$E$74))</f>
        <v>Bajo</v>
      </c>
      <c r="O45" s="30" t="s">
        <v>238</v>
      </c>
      <c r="P45" s="30" t="s">
        <v>85</v>
      </c>
      <c r="Q45" s="35" t="s">
        <v>169</v>
      </c>
      <c r="R45" s="35" t="s">
        <v>88</v>
      </c>
      <c r="S45" s="29">
        <v>1</v>
      </c>
      <c r="T45" s="29">
        <v>1</v>
      </c>
      <c r="U45" s="33">
        <f>IF(OR(S45="",T45=""),"",S45+T45)</f>
        <v>2</v>
      </c>
      <c r="V45" s="34" t="str">
        <f>IF(OR(U45="",U45=0),"",LOOKUP(U45,Listas!$C$71:$E$74))</f>
        <v>Bajo</v>
      </c>
      <c r="W45" s="29" t="s">
        <v>68</v>
      </c>
      <c r="X45" s="29" t="s">
        <v>229</v>
      </c>
      <c r="Y45" s="29" t="s">
        <v>84</v>
      </c>
    </row>
    <row r="46" spans="1:25" ht="409.5" customHeight="1" x14ac:dyDescent="0.3">
      <c r="A46" s="39">
        <v>26</v>
      </c>
      <c r="B46" s="63" t="s">
        <v>39</v>
      </c>
      <c r="C46" s="29" t="s">
        <v>42</v>
      </c>
      <c r="D46" s="63" t="s">
        <v>45</v>
      </c>
      <c r="E46" s="64" t="s">
        <v>50</v>
      </c>
      <c r="F46" s="64" t="s">
        <v>235</v>
      </c>
      <c r="G46" s="64" t="s">
        <v>277</v>
      </c>
      <c r="H46" s="65">
        <v>0.5</v>
      </c>
      <c r="I46" s="66">
        <f>IF(H46="","",VLOOKUP(H46,Listas!$A$83:$B$103,2,FALSE))</f>
        <v>0.5</v>
      </c>
      <c r="J46" s="64" t="s">
        <v>236</v>
      </c>
      <c r="K46" s="29">
        <v>3</v>
      </c>
      <c r="L46" s="29">
        <v>2</v>
      </c>
      <c r="M46" s="67">
        <f t="shared" ref="M46" si="15">IF(OR(K46="",L46=""),"",+K46+L46)</f>
        <v>5</v>
      </c>
      <c r="N46" s="34" t="str">
        <f>IF(OR(M46="",M46=0),"",LOOKUP(M46,Listas!$C$71:$E$74))</f>
        <v>Medio</v>
      </c>
      <c r="O46" s="64" t="s">
        <v>171</v>
      </c>
      <c r="P46" s="64" t="s">
        <v>172</v>
      </c>
      <c r="Q46" s="68" t="s">
        <v>169</v>
      </c>
      <c r="R46" s="68" t="s">
        <v>136</v>
      </c>
      <c r="S46" s="29">
        <v>1</v>
      </c>
      <c r="T46" s="29">
        <v>1</v>
      </c>
      <c r="U46" s="67">
        <f t="shared" ref="U46" si="16">IF(OR(S46="",T46=""),"",S46+T46)</f>
        <v>2</v>
      </c>
      <c r="V46" s="34" t="str">
        <f>IF(OR(U46="",U46=0),"",LOOKUP(U46,Listas!$C$71:$E$74))</f>
        <v>Bajo</v>
      </c>
      <c r="W46" s="63" t="s">
        <v>67</v>
      </c>
      <c r="X46" s="63" t="s">
        <v>173</v>
      </c>
      <c r="Y46" s="63" t="s">
        <v>137</v>
      </c>
    </row>
    <row r="47" spans="1:25" x14ac:dyDescent="0.3">
      <c r="A47" s="54" t="s">
        <v>90</v>
      </c>
      <c r="B47" s="54"/>
      <c r="C47" s="54"/>
      <c r="D47" s="54"/>
      <c r="E47" s="54"/>
      <c r="F47" s="54"/>
      <c r="G47" s="54"/>
      <c r="H47" s="55"/>
      <c r="I47" s="55"/>
      <c r="J47" s="55"/>
      <c r="K47" s="55"/>
      <c r="L47" s="54"/>
      <c r="M47" s="54"/>
      <c r="N47" s="54"/>
      <c r="O47" s="54"/>
      <c r="P47" s="54"/>
      <c r="Q47" s="54"/>
      <c r="R47" s="54"/>
      <c r="S47" s="54"/>
      <c r="T47" s="54"/>
      <c r="U47" s="55"/>
      <c r="V47" s="55"/>
      <c r="W47" s="55"/>
      <c r="X47" s="55"/>
      <c r="Y47" s="54"/>
    </row>
    <row r="48" spans="1:25" x14ac:dyDescent="0.3">
      <c r="A48" s="40" t="s">
        <v>101</v>
      </c>
      <c r="B48" s="44"/>
      <c r="C48" s="56"/>
      <c r="D48" s="56"/>
      <c r="E48" s="56"/>
      <c r="F48" s="44"/>
      <c r="G48" s="44"/>
      <c r="H48" s="44"/>
      <c r="I48" s="44"/>
      <c r="J48" s="55"/>
      <c r="K48" s="55"/>
      <c r="L48" s="44"/>
      <c r="M48" s="44"/>
      <c r="N48" s="44"/>
      <c r="O48" s="41" t="s">
        <v>315</v>
      </c>
      <c r="P48" s="44"/>
      <c r="Q48" s="44"/>
      <c r="R48" s="44"/>
      <c r="S48" s="44"/>
      <c r="T48" s="44"/>
      <c r="U48" s="44"/>
      <c r="V48" s="44"/>
      <c r="W48" s="44"/>
      <c r="X48" s="44"/>
      <c r="Y48" s="44"/>
    </row>
    <row r="49" spans="1:25" ht="15" customHeight="1" x14ac:dyDescent="0.3">
      <c r="A49" s="56"/>
      <c r="B49" s="56"/>
      <c r="C49" s="56"/>
      <c r="D49" s="56"/>
      <c r="E49" s="56"/>
      <c r="F49" s="44"/>
      <c r="G49" s="44"/>
      <c r="H49" s="44"/>
      <c r="I49" s="44"/>
      <c r="J49" s="55"/>
      <c r="K49" s="55"/>
      <c r="L49" s="44"/>
      <c r="M49" s="44"/>
      <c r="N49" s="44"/>
      <c r="O49" s="44"/>
      <c r="P49" s="44"/>
      <c r="Q49" s="44"/>
      <c r="R49" s="44"/>
      <c r="S49" s="44"/>
      <c r="T49" s="44"/>
      <c r="U49" s="44"/>
      <c r="V49" s="44"/>
      <c r="W49" s="44"/>
      <c r="X49" s="44"/>
      <c r="Y49" s="44"/>
    </row>
    <row r="50" spans="1:25" x14ac:dyDescent="0.3">
      <c r="A50" s="44"/>
      <c r="B50" s="57"/>
      <c r="C50" s="57"/>
      <c r="D50" s="57"/>
      <c r="E50" s="57"/>
      <c r="F50" s="58"/>
      <c r="G50" s="59"/>
      <c r="H50" s="42"/>
      <c r="I50" s="60"/>
      <c r="J50" s="55"/>
      <c r="K50" s="55"/>
      <c r="L50" s="44"/>
      <c r="M50" s="44"/>
      <c r="N50" s="44"/>
      <c r="O50" s="58"/>
      <c r="P50" s="57"/>
      <c r="Q50" s="57"/>
      <c r="R50" s="57"/>
      <c r="S50" s="58"/>
      <c r="T50" s="58"/>
      <c r="U50" s="58"/>
      <c r="V50" s="44"/>
      <c r="W50" s="44"/>
      <c r="X50" s="44"/>
      <c r="Y50" s="44"/>
    </row>
    <row r="51" spans="1:25" x14ac:dyDescent="0.3">
      <c r="A51" s="44"/>
      <c r="B51" s="111" t="s">
        <v>314</v>
      </c>
      <c r="C51" s="111"/>
      <c r="D51" s="111"/>
      <c r="E51" s="111"/>
      <c r="F51" s="111"/>
      <c r="G51" s="111"/>
      <c r="H51" s="44"/>
      <c r="I51" s="44"/>
      <c r="J51" s="44"/>
      <c r="K51" s="44"/>
      <c r="L51" s="44"/>
      <c r="M51" s="44"/>
      <c r="N51" s="44"/>
      <c r="O51" s="111"/>
      <c r="P51" s="111"/>
      <c r="Q51" s="111"/>
      <c r="R51" s="111"/>
      <c r="S51" s="111"/>
      <c r="T51" s="111"/>
      <c r="U51" s="111"/>
      <c r="V51" s="44"/>
      <c r="W51" s="44"/>
      <c r="X51" s="44"/>
      <c r="Y51" s="44"/>
    </row>
    <row r="52" spans="1:25" x14ac:dyDescent="0.3">
      <c r="A52" s="44"/>
      <c r="B52" s="112"/>
      <c r="C52" s="112"/>
      <c r="D52" s="112"/>
      <c r="E52" s="112"/>
      <c r="F52" s="112"/>
      <c r="G52" s="112"/>
      <c r="H52" s="44"/>
      <c r="I52" s="44"/>
      <c r="J52" s="44"/>
      <c r="K52" s="44"/>
      <c r="L52" s="44"/>
      <c r="M52" s="44"/>
      <c r="N52" s="44"/>
      <c r="O52" s="112"/>
      <c r="P52" s="112"/>
      <c r="Q52" s="112"/>
      <c r="R52" s="112"/>
      <c r="S52" s="112"/>
      <c r="T52" s="112"/>
      <c r="U52" s="112"/>
      <c r="V52" s="44"/>
      <c r="W52" s="44"/>
      <c r="X52" s="44"/>
      <c r="Y52" s="44"/>
    </row>
    <row r="53" spans="1:25" x14ac:dyDescent="0.3">
      <c r="A53" s="44"/>
      <c r="B53" s="42"/>
      <c r="C53" s="42"/>
      <c r="D53" s="42"/>
      <c r="E53" s="42"/>
      <c r="F53" s="42"/>
      <c r="G53" s="42"/>
      <c r="H53" s="44"/>
      <c r="I53" s="44"/>
      <c r="J53" s="44"/>
      <c r="K53" s="44"/>
      <c r="L53" s="44"/>
      <c r="M53" s="44"/>
      <c r="N53" s="44"/>
      <c r="O53" s="42"/>
      <c r="P53" s="42"/>
      <c r="Q53" s="42"/>
      <c r="R53" s="42"/>
      <c r="S53" s="42"/>
      <c r="T53" s="42"/>
      <c r="U53" s="42"/>
      <c r="V53" s="44"/>
      <c r="W53" s="44"/>
      <c r="X53" s="44"/>
      <c r="Y53" s="44"/>
    </row>
    <row r="54" spans="1:25" x14ac:dyDescent="0.3">
      <c r="A54" s="109" t="s">
        <v>33</v>
      </c>
      <c r="B54" s="109"/>
      <c r="C54" s="110"/>
      <c r="D54" s="110"/>
      <c r="E54" s="110"/>
      <c r="F54" s="110"/>
      <c r="G54" s="110"/>
      <c r="H54" s="110"/>
      <c r="I54" s="110"/>
      <c r="J54" s="110"/>
      <c r="K54" s="44"/>
      <c r="L54" s="44"/>
      <c r="M54" s="44"/>
      <c r="N54" s="44"/>
      <c r="O54" s="44"/>
      <c r="P54" s="44"/>
      <c r="Q54" s="44"/>
      <c r="R54" s="44"/>
      <c r="S54" s="44"/>
      <c r="T54" s="44"/>
      <c r="U54" s="44"/>
      <c r="V54" s="44"/>
      <c r="W54" s="44"/>
      <c r="X54" s="44"/>
      <c r="Y54" s="44"/>
    </row>
    <row r="55" spans="1:25" x14ac:dyDescent="0.3">
      <c r="A55" s="109" t="s">
        <v>92</v>
      </c>
      <c r="B55" s="109"/>
      <c r="C55" s="110"/>
      <c r="D55" s="110"/>
      <c r="E55" s="110"/>
      <c r="F55" s="110"/>
      <c r="G55" s="110"/>
      <c r="H55" s="110"/>
      <c r="I55" s="110"/>
      <c r="J55" s="110"/>
      <c r="K55" s="44"/>
      <c r="L55" s="44"/>
      <c r="M55" s="44"/>
      <c r="N55" s="44"/>
      <c r="O55" s="44"/>
      <c r="P55" s="44"/>
      <c r="Q55" s="44"/>
      <c r="R55" s="44"/>
      <c r="S55" s="44"/>
      <c r="T55" s="44"/>
      <c r="U55" s="44"/>
      <c r="V55" s="44"/>
      <c r="W55" s="44"/>
      <c r="X55" s="44"/>
      <c r="Y55" s="44"/>
    </row>
    <row r="56" spans="1:25" x14ac:dyDescent="0.3">
      <c r="A56" s="109" t="s">
        <v>93</v>
      </c>
      <c r="B56" s="109"/>
      <c r="C56" s="110"/>
      <c r="D56" s="110"/>
      <c r="E56" s="110"/>
      <c r="F56" s="110"/>
      <c r="G56" s="110"/>
      <c r="H56" s="110"/>
      <c r="I56" s="110"/>
      <c r="J56" s="110"/>
      <c r="K56" s="44"/>
      <c r="L56" s="44"/>
      <c r="M56" s="44"/>
      <c r="N56" s="44"/>
      <c r="O56" s="44"/>
      <c r="P56" s="44"/>
      <c r="Q56" s="44"/>
      <c r="R56" s="44"/>
      <c r="S56" s="44"/>
      <c r="T56" s="44"/>
      <c r="U56" s="44"/>
      <c r="V56" s="44"/>
      <c r="W56" s="44"/>
      <c r="X56" s="44"/>
      <c r="Y56" s="44"/>
    </row>
    <row r="57" spans="1:25" ht="15" customHeight="1" x14ac:dyDescent="0.3">
      <c r="A57" s="109" t="s">
        <v>34</v>
      </c>
      <c r="B57" s="109"/>
      <c r="C57" s="110"/>
      <c r="D57" s="110"/>
      <c r="E57" s="110"/>
      <c r="F57" s="110"/>
      <c r="G57" s="110"/>
      <c r="H57" s="110"/>
      <c r="I57" s="110"/>
      <c r="J57" s="110"/>
      <c r="K57" s="44"/>
      <c r="L57" s="44"/>
      <c r="M57" s="44"/>
      <c r="N57" s="44"/>
      <c r="O57" s="44"/>
      <c r="P57" s="44"/>
      <c r="Q57" s="44"/>
      <c r="R57" s="44"/>
      <c r="S57" s="44"/>
      <c r="T57" s="44"/>
      <c r="U57" s="44"/>
      <c r="V57" s="44"/>
      <c r="W57" s="44"/>
      <c r="X57" s="44"/>
      <c r="Y57" s="44"/>
    </row>
    <row r="58" spans="1:25" x14ac:dyDescent="0.3">
      <c r="B58" s="61"/>
      <c r="C58" s="61"/>
      <c r="D58" s="61"/>
      <c r="E58" s="61"/>
      <c r="F58" s="44"/>
      <c r="G58" s="44"/>
      <c r="H58" s="44"/>
      <c r="I58" s="44"/>
      <c r="J58" s="44"/>
      <c r="K58" s="44"/>
      <c r="L58" s="44"/>
      <c r="M58" s="44"/>
      <c r="N58" s="44"/>
      <c r="O58" s="44"/>
      <c r="P58" s="44"/>
      <c r="Q58" s="44"/>
      <c r="R58" s="44"/>
      <c r="S58" s="44"/>
      <c r="T58" s="44"/>
      <c r="U58" s="44"/>
      <c r="V58" s="44"/>
      <c r="W58" s="44"/>
      <c r="X58" s="44"/>
      <c r="Y58" s="44"/>
    </row>
    <row r="59" spans="1:25" ht="17.25" customHeight="1" x14ac:dyDescent="0.3">
      <c r="B59" s="61"/>
      <c r="C59" s="61"/>
      <c r="D59" s="61"/>
      <c r="E59" s="61"/>
      <c r="F59" s="44"/>
      <c r="G59" s="44"/>
      <c r="H59" s="44"/>
      <c r="I59" s="44"/>
      <c r="J59" s="44"/>
      <c r="K59" s="44"/>
      <c r="L59" s="44"/>
      <c r="M59" s="44"/>
      <c r="N59" s="44"/>
      <c r="O59" s="44"/>
      <c r="P59" s="44"/>
      <c r="Q59" s="44"/>
      <c r="R59" s="44"/>
      <c r="S59" s="44"/>
      <c r="T59" s="44"/>
      <c r="U59" s="44"/>
      <c r="V59" s="44"/>
      <c r="W59" s="44"/>
      <c r="X59" s="44"/>
      <c r="Y59" s="44"/>
    </row>
    <row r="60" spans="1:25" x14ac:dyDescent="0.3">
      <c r="F60" s="62"/>
    </row>
  </sheetData>
  <sheetProtection selectLockedCells="1"/>
  <mergeCells count="137">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A1:Y1"/>
    <mergeCell ref="A2:Y2"/>
    <mergeCell ref="H9:I9"/>
    <mergeCell ref="X9:Y9"/>
    <mergeCell ref="A9:F9"/>
    <mergeCell ref="K9:N9"/>
    <mergeCell ref="O9:R9"/>
    <mergeCell ref="S9:W9"/>
    <mergeCell ref="B51:G51"/>
    <mergeCell ref="C4:Y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A57:B57"/>
    <mergeCell ref="A55:B55"/>
    <mergeCell ref="A56:B56"/>
    <mergeCell ref="A54:B54"/>
    <mergeCell ref="G57:J57"/>
    <mergeCell ref="C54:F54"/>
    <mergeCell ref="C55:F55"/>
    <mergeCell ref="C56:F56"/>
    <mergeCell ref="C57:F57"/>
    <mergeCell ref="G54:J54"/>
    <mergeCell ref="G55:J55"/>
    <mergeCell ref="G56:J56"/>
    <mergeCell ref="O51:U51"/>
    <mergeCell ref="O52:U52"/>
    <mergeCell ref="B52:G52"/>
    <mergeCell ref="A40:A42"/>
    <mergeCell ref="O32:O35"/>
    <mergeCell ref="K32:K35"/>
    <mergeCell ref="L32:L35"/>
    <mergeCell ref="M32:M35"/>
    <mergeCell ref="N32:N35"/>
    <mergeCell ref="Q32:Q35"/>
    <mergeCell ref="R32:R35"/>
    <mergeCell ref="S32:S35"/>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12:A15"/>
    <mergeCell ref="B12:B15"/>
    <mergeCell ref="C12:C15"/>
    <mergeCell ref="D12:D15"/>
    <mergeCell ref="E12:E15"/>
    <mergeCell ref="F12:F15"/>
    <mergeCell ref="A22:A23"/>
    <mergeCell ref="B22:B23"/>
    <mergeCell ref="C22:C23"/>
    <mergeCell ref="D22:D23"/>
    <mergeCell ref="E22:E23"/>
    <mergeCell ref="V12:V15"/>
    <mergeCell ref="W12:W15"/>
    <mergeCell ref="X12:X15"/>
    <mergeCell ref="Y12:Y15"/>
    <mergeCell ref="L12:L15"/>
    <mergeCell ref="M12:M15"/>
    <mergeCell ref="N12:N15"/>
    <mergeCell ref="P12:P15"/>
    <mergeCell ref="Q12:Q15"/>
    <mergeCell ref="R12:R15"/>
    <mergeCell ref="S12:S15"/>
    <mergeCell ref="T12:T15"/>
    <mergeCell ref="U12:U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33" t="s">
        <v>12</v>
      </c>
    </row>
    <row r="5" spans="1:1" x14ac:dyDescent="0.35">
      <c r="A5" s="133"/>
    </row>
    <row r="6" spans="1:1" x14ac:dyDescent="0.35">
      <c r="A6" s="2" t="s">
        <v>36</v>
      </c>
    </row>
    <row r="7" spans="1:1" x14ac:dyDescent="0.35">
      <c r="A7" s="2" t="s">
        <v>37</v>
      </c>
    </row>
    <row r="8" spans="1:1" x14ac:dyDescent="0.35">
      <c r="A8" s="2" t="s">
        <v>38</v>
      </c>
    </row>
    <row r="9" spans="1:1" x14ac:dyDescent="0.35">
      <c r="A9" s="2" t="s">
        <v>39</v>
      </c>
    </row>
    <row r="14" spans="1:1" x14ac:dyDescent="0.35">
      <c r="A14" s="133" t="s">
        <v>40</v>
      </c>
    </row>
    <row r="15" spans="1:1" x14ac:dyDescent="0.35">
      <c r="A15" s="133"/>
    </row>
    <row r="16" spans="1:1" x14ac:dyDescent="0.35">
      <c r="A16" s="2" t="s">
        <v>41</v>
      </c>
    </row>
    <row r="17" spans="1:1" x14ac:dyDescent="0.35">
      <c r="A17" s="2" t="s">
        <v>42</v>
      </c>
    </row>
    <row r="21" spans="1:1" x14ac:dyDescent="0.35">
      <c r="A21" s="1">
        <v>15</v>
      </c>
    </row>
    <row r="22" spans="1:1" x14ac:dyDescent="0.35">
      <c r="A22" s="133" t="s">
        <v>43</v>
      </c>
    </row>
    <row r="23" spans="1:1" x14ac:dyDescent="0.35">
      <c r="A23" s="133"/>
    </row>
    <row r="24" spans="1:1" x14ac:dyDescent="0.35">
      <c r="A24" s="2" t="s">
        <v>44</v>
      </c>
    </row>
    <row r="25" spans="1:1" x14ac:dyDescent="0.35">
      <c r="A25" s="2" t="s">
        <v>45</v>
      </c>
    </row>
    <row r="30" spans="1:1" x14ac:dyDescent="0.35">
      <c r="A30" s="1">
        <v>100</v>
      </c>
    </row>
    <row r="31" spans="1:1" x14ac:dyDescent="0.35">
      <c r="A31" s="133" t="s">
        <v>46</v>
      </c>
    </row>
    <row r="32" spans="1:1" x14ac:dyDescent="0.35">
      <c r="A32" s="133"/>
    </row>
    <row r="33" spans="1:1" x14ac:dyDescent="0.35">
      <c r="A33" s="3" t="s">
        <v>71</v>
      </c>
    </row>
    <row r="34" spans="1:1" x14ac:dyDescent="0.35">
      <c r="A34" s="3" t="s">
        <v>48</v>
      </c>
    </row>
    <row r="35" spans="1:1" x14ac:dyDescent="0.35">
      <c r="A35" s="3" t="s">
        <v>47</v>
      </c>
    </row>
    <row r="36" spans="1:1" x14ac:dyDescent="0.35">
      <c r="A36" s="3" t="s">
        <v>69</v>
      </c>
    </row>
    <row r="37" spans="1:1" x14ac:dyDescent="0.35">
      <c r="A37" s="3" t="s">
        <v>111</v>
      </c>
    </row>
    <row r="38" spans="1:1" ht="42" x14ac:dyDescent="0.35">
      <c r="A38" s="3" t="s">
        <v>49</v>
      </c>
    </row>
    <row r="39" spans="1:1" x14ac:dyDescent="0.35">
      <c r="A39" s="4" t="s">
        <v>50</v>
      </c>
    </row>
    <row r="40" spans="1:1" x14ac:dyDescent="0.35">
      <c r="A40" s="3" t="s">
        <v>70</v>
      </c>
    </row>
    <row r="46" spans="1:1" x14ac:dyDescent="0.35">
      <c r="A46" s="1">
        <v>20</v>
      </c>
    </row>
    <row r="47" spans="1:1" x14ac:dyDescent="0.35">
      <c r="A47" s="133" t="s">
        <v>51</v>
      </c>
    </row>
    <row r="48" spans="1:1" x14ac:dyDescent="0.35">
      <c r="A48" s="133"/>
    </row>
    <row r="49" spans="1:3" x14ac:dyDescent="0.35">
      <c r="A49" s="13">
        <v>1</v>
      </c>
      <c r="C49" s="3" t="s">
        <v>57</v>
      </c>
    </row>
    <row r="50" spans="1:3" x14ac:dyDescent="0.35">
      <c r="A50" s="14">
        <v>2</v>
      </c>
      <c r="C50" s="3" t="s">
        <v>58</v>
      </c>
    </row>
    <row r="51" spans="1:3" x14ac:dyDescent="0.35">
      <c r="A51" s="15">
        <v>3</v>
      </c>
      <c r="C51" s="3" t="s">
        <v>59</v>
      </c>
    </row>
    <row r="52" spans="1:3" x14ac:dyDescent="0.35">
      <c r="A52" s="16">
        <v>4</v>
      </c>
      <c r="C52" s="3" t="s">
        <v>60</v>
      </c>
    </row>
    <row r="53" spans="1:3" x14ac:dyDescent="0.35">
      <c r="A53" s="17">
        <v>5</v>
      </c>
      <c r="C53" s="3" t="s">
        <v>61</v>
      </c>
    </row>
    <row r="56" spans="1:3" x14ac:dyDescent="0.35">
      <c r="A56" s="1">
        <v>20</v>
      </c>
    </row>
    <row r="57" spans="1:3" x14ac:dyDescent="0.35">
      <c r="A57" s="133" t="s">
        <v>52</v>
      </c>
    </row>
    <row r="58" spans="1:3" x14ac:dyDescent="0.35">
      <c r="A58" s="133"/>
    </row>
    <row r="59" spans="1:3" x14ac:dyDescent="0.35">
      <c r="A59" s="8">
        <v>1</v>
      </c>
      <c r="C59" s="3" t="s">
        <v>62</v>
      </c>
    </row>
    <row r="60" spans="1:3" x14ac:dyDescent="0.35">
      <c r="A60" s="9">
        <v>2</v>
      </c>
      <c r="C60" s="3" t="s">
        <v>63</v>
      </c>
    </row>
    <row r="61" spans="1:3" x14ac:dyDescent="0.35">
      <c r="A61" s="10">
        <v>3</v>
      </c>
      <c r="C61" s="3" t="s">
        <v>64</v>
      </c>
    </row>
    <row r="62" spans="1:3" x14ac:dyDescent="0.35">
      <c r="A62" s="11">
        <v>4</v>
      </c>
      <c r="C62" s="3" t="s">
        <v>65</v>
      </c>
    </row>
    <row r="63" spans="1:3" x14ac:dyDescent="0.35">
      <c r="A63" s="12">
        <v>5</v>
      </c>
      <c r="C63" s="3" t="s">
        <v>66</v>
      </c>
    </row>
    <row r="68" spans="1:5" ht="15" thickBot="1" x14ac:dyDescent="0.4">
      <c r="A68" s="1">
        <v>20</v>
      </c>
    </row>
    <row r="69" spans="1:5" ht="15" thickBot="1" x14ac:dyDescent="0.4">
      <c r="A69" s="134" t="s">
        <v>53</v>
      </c>
      <c r="C69" s="131" t="s">
        <v>72</v>
      </c>
      <c r="D69" s="132"/>
      <c r="E69" s="26"/>
    </row>
    <row r="70" spans="1:5" ht="25.5" thickBot="1" x14ac:dyDescent="0.4">
      <c r="A70" s="134"/>
      <c r="C70" s="18" t="s">
        <v>78</v>
      </c>
      <c r="D70" s="19" t="s">
        <v>79</v>
      </c>
      <c r="E70" s="19" t="s">
        <v>73</v>
      </c>
    </row>
    <row r="71" spans="1:5" ht="15" thickBot="1" x14ac:dyDescent="0.4">
      <c r="A71" s="5" t="s">
        <v>54</v>
      </c>
      <c r="C71" s="25">
        <v>1</v>
      </c>
      <c r="D71" s="20">
        <v>4</v>
      </c>
      <c r="E71" s="24" t="s">
        <v>77</v>
      </c>
    </row>
    <row r="72" spans="1:5" ht="15" thickBot="1" x14ac:dyDescent="0.4">
      <c r="A72" s="5" t="s">
        <v>55</v>
      </c>
      <c r="C72" s="27">
        <v>4.01</v>
      </c>
      <c r="D72" s="20">
        <v>5</v>
      </c>
      <c r="E72" s="23" t="s">
        <v>76</v>
      </c>
    </row>
    <row r="73" spans="1:5" ht="15" thickBot="1" x14ac:dyDescent="0.4">
      <c r="A73" s="5">
        <v>5</v>
      </c>
      <c r="C73" s="25">
        <v>6</v>
      </c>
      <c r="D73" s="20">
        <v>7</v>
      </c>
      <c r="E73" s="22" t="s">
        <v>75</v>
      </c>
    </row>
    <row r="74" spans="1:5" ht="15" thickBot="1" x14ac:dyDescent="0.4">
      <c r="A74" s="5" t="s">
        <v>56</v>
      </c>
      <c r="C74" s="25">
        <v>8</v>
      </c>
      <c r="D74" s="20">
        <v>10</v>
      </c>
      <c r="E74" s="21" t="s">
        <v>74</v>
      </c>
    </row>
    <row r="77" spans="1:5" x14ac:dyDescent="0.35">
      <c r="A77" t="s">
        <v>67</v>
      </c>
    </row>
    <row r="78" spans="1:5" x14ac:dyDescent="0.35">
      <c r="A78" t="s">
        <v>68</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3B0E8823E7B01458D19CFED4B16C449" ma:contentTypeVersion="11" ma:contentTypeDescription="Crear nuevo documento." ma:contentTypeScope="" ma:versionID="c2227ac3e4b7315e91077bb16f7536fa">
  <xsd:schema xmlns:xsd="http://www.w3.org/2001/XMLSchema" xmlns:xs="http://www.w3.org/2001/XMLSchema" xmlns:p="http://schemas.microsoft.com/office/2006/metadata/properties" xmlns:ns3="7214cfe5-4794-4f80-946b-49cab93a8155" xmlns:ns4="28a03c21-f410-431c-beeb-e1e13ed1a40f" targetNamespace="http://schemas.microsoft.com/office/2006/metadata/properties" ma:root="true" ma:fieldsID="a42821fe63ee5534cb5695788c3429e1" ns3:_="" ns4:_="">
    <xsd:import namespace="7214cfe5-4794-4f80-946b-49cab93a8155"/>
    <xsd:import namespace="28a03c21-f410-431c-beeb-e1e13ed1a4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4cfe5-4794-4f80-946b-49cab93a8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3c21-f410-431c-beeb-e1e13ed1a4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51C7247-25DE-460D-98D2-F3B13840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4cfe5-4794-4f80-946b-49cab93a8155"/>
    <ds:schemaRef ds:uri="28a03c21-f410-431c-beeb-e1e13ed1a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JENNIFFER ALEXANDRA ENCISO CASTIBLANCO</cp:lastModifiedBy>
  <cp:lastPrinted>2020-07-13T20:08:14Z</cp:lastPrinted>
  <dcterms:created xsi:type="dcterms:W3CDTF">2018-09-24T20:47:37Z</dcterms:created>
  <dcterms:modified xsi:type="dcterms:W3CDTF">2022-05-24T20:37:34Z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0x01010043B0E8823E7B01458D19CFED4B16C449</vt:lpwstr>
  </property>
</Properties>
</file>