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6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L13" i="1"/>
  <c r="M13" i="1"/>
  <c r="M14" i="1"/>
  <c r="M17" i="1"/>
  <c r="L14" i="1"/>
  <c r="L17" i="1"/>
  <c r="K14" i="1"/>
  <c r="K17" i="1"/>
  <c r="M16" i="1"/>
  <c r="L16" i="1"/>
  <c r="M15" i="1"/>
  <c r="L15" i="1"/>
  <c r="M11" i="1"/>
  <c r="L11" i="1"/>
  <c r="M7" i="1"/>
  <c r="L7" i="1"/>
  <c r="M10" i="1"/>
  <c r="M12" i="1"/>
  <c r="L10" i="1"/>
  <c r="L12" i="1"/>
  <c r="G27" i="1"/>
  <c r="F27" i="1"/>
  <c r="E27" i="1"/>
  <c r="G26" i="1"/>
  <c r="F26" i="1"/>
  <c r="G25" i="1"/>
  <c r="G24" i="1"/>
  <c r="F24" i="1"/>
  <c r="G23" i="1"/>
  <c r="F23" i="1"/>
  <c r="G22" i="1"/>
  <c r="G21" i="1"/>
  <c r="I13" i="1"/>
  <c r="J13" i="1"/>
  <c r="J14" i="1"/>
  <c r="I7" i="1"/>
  <c r="J7" i="1"/>
  <c r="J10" i="1"/>
  <c r="I11" i="1"/>
  <c r="J11" i="1"/>
  <c r="J12" i="1"/>
  <c r="I15" i="1"/>
  <c r="J15" i="1"/>
  <c r="J16" i="1"/>
  <c r="J17" i="1"/>
  <c r="I14" i="1"/>
  <c r="I10" i="1"/>
  <c r="I12" i="1"/>
  <c r="I16" i="1"/>
  <c r="I17" i="1"/>
  <c r="H14" i="1"/>
  <c r="H10" i="1"/>
  <c r="H12" i="1"/>
  <c r="H16" i="1"/>
  <c r="H17" i="1"/>
  <c r="F7" i="1"/>
  <c r="G7" i="1"/>
  <c r="G10" i="1"/>
  <c r="E12" i="1"/>
  <c r="F11" i="1"/>
  <c r="F12" i="1"/>
  <c r="G12" i="1"/>
  <c r="F13" i="1"/>
  <c r="G13" i="1"/>
  <c r="G14" i="1"/>
  <c r="F15" i="1"/>
  <c r="G15" i="1"/>
  <c r="G16" i="1"/>
  <c r="G17" i="1"/>
  <c r="F10" i="1"/>
  <c r="F14" i="1"/>
  <c r="F16" i="1"/>
  <c r="F17" i="1"/>
  <c r="E10" i="1"/>
  <c r="E14" i="1"/>
  <c r="E16" i="1"/>
  <c r="E17" i="1"/>
  <c r="G11" i="1"/>
  <c r="E26" i="1"/>
  <c r="E24" i="1"/>
  <c r="E22" i="1"/>
  <c r="K26" i="1"/>
  <c r="H26" i="1"/>
  <c r="K24" i="1"/>
  <c r="H24" i="1"/>
  <c r="K22" i="1"/>
  <c r="H22" i="1"/>
  <c r="K16" i="1"/>
  <c r="K12" i="1"/>
  <c r="K10" i="1"/>
</calcChain>
</file>

<file path=xl/sharedStrings.xml><?xml version="1.0" encoding="utf-8"?>
<sst xmlns="http://schemas.openxmlformats.org/spreadsheetml/2006/main" count="42" uniqueCount="32">
  <si>
    <t>PRESUPUESTO RENOVACIÓN TRES AÑOS</t>
  </si>
  <si>
    <t>01/09/2019 - 01/09/2020</t>
  </si>
  <si>
    <t>01/09/2020 - 01/09/2021</t>
  </si>
  <si>
    <t>01/09/2021 - 01/09/2022</t>
  </si>
  <si>
    <t>Ramo</t>
  </si>
  <si>
    <t>Límite asegurado</t>
  </si>
  <si>
    <t>Grupo No 1</t>
  </si>
  <si>
    <t>Daños materiales</t>
  </si>
  <si>
    <t>R.C. Extracontractual</t>
  </si>
  <si>
    <t>Manejo</t>
  </si>
  <si>
    <t>Tr. Valores</t>
  </si>
  <si>
    <t>Automóviles</t>
  </si>
  <si>
    <t>Total</t>
  </si>
  <si>
    <t>Grupo No 2</t>
  </si>
  <si>
    <t>R.C. Servidores Públicos</t>
  </si>
  <si>
    <t>Grupo No 3</t>
  </si>
  <si>
    <t>Infidelidad y Riesgos Financieros</t>
  </si>
  <si>
    <t>Grupo No 4</t>
  </si>
  <si>
    <t>Riesgos Cibernéticos</t>
  </si>
  <si>
    <t>Grupo No 5</t>
  </si>
  <si>
    <t>Vida Grupo Empleados</t>
  </si>
  <si>
    <t>Vida Grupo Deudores</t>
  </si>
  <si>
    <t>Grupo No 6</t>
  </si>
  <si>
    <t>Indendio deudores</t>
  </si>
  <si>
    <t>Grupo No 7</t>
  </si>
  <si>
    <t>Vida Grupo Exequias</t>
  </si>
  <si>
    <t>IVA</t>
  </si>
  <si>
    <t>VALOR TOTAL</t>
  </si>
  <si>
    <t xml:space="preserve">PRIMA TOTAL TRES (3) AÑOS CON IVA                  </t>
  </si>
  <si>
    <t>PRESUPUESTO SEGUROS GENERALES</t>
  </si>
  <si>
    <t>PRESUPUESTO SEGUROS DE PERSONAS</t>
  </si>
  <si>
    <t>PRIMA TOTAL VIGENCIA UN (1) AÑO CON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</si>
</sst>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5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6" xfId="0" applyFont="1" applyFill="1" applyBorder="1"/>
    <xf numFmtId="0" fontId="0" fillId="2" borderId="6" xfId="0" applyFill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164" fontId="0" fillId="3" borderId="6" xfId="0" applyNumberFormat="1" applyFill="1" applyBorder="1"/>
    <xf numFmtId="164" fontId="0" fillId="3" borderId="6" xfId="0" applyNumberFormat="1" applyFill="1" applyBorder="1" applyAlignment="1">
      <alignment horizontal="right" vertical="center"/>
    </xf>
    <xf numFmtId="0" fontId="1" fillId="4" borderId="6" xfId="0" applyFont="1" applyFill="1" applyBorder="1"/>
    <xf numFmtId="164" fontId="1" fillId="4" borderId="6" xfId="0" applyNumberFormat="1" applyFont="1" applyFill="1" applyBorder="1"/>
    <xf numFmtId="0" fontId="1" fillId="2" borderId="6" xfId="0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right" vertical="center"/>
    </xf>
    <xf numFmtId="164" fontId="0" fillId="3" borderId="5" xfId="0" applyNumberForma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/>
    </xf>
    <xf numFmtId="164" fontId="4" fillId="2" borderId="6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left" vertical="top"/>
    </xf>
    <xf numFmtId="164" fontId="2" fillId="5" borderId="3" xfId="0" applyNumberFormat="1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top"/>
    </xf>
    <xf numFmtId="0" fontId="2" fillId="5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/>
    </xf>
    <xf numFmtId="164" fontId="0" fillId="3" borderId="5" xfId="0" applyNumberFormat="1" applyFill="1" applyBorder="1" applyAlignment="1">
      <alignment horizontal="right" vertical="center"/>
    </xf>
    <xf numFmtId="164" fontId="2" fillId="5" borderId="9" xfId="0" applyNumberFormat="1" applyFont="1" applyFill="1" applyBorder="1" applyAlignment="1">
      <alignment horizontal="left" vertical="top"/>
    </xf>
    <xf numFmtId="164" fontId="2" fillId="5" borderId="0" xfId="0" applyNumberFormat="1" applyFont="1" applyFill="1" applyBorder="1" applyAlignment="1">
      <alignment horizontal="left" vertical="top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showGridLines="0" tabSelected="1" zoomScale="90" zoomScaleNormal="90" workbookViewId="0">
      <selection activeCell="F17" sqref="F17"/>
    </sheetView>
  </sheetViews>
  <sheetFormatPr baseColWidth="10" defaultRowHeight="12.75" x14ac:dyDescent="0.2"/>
  <cols>
    <col min="2" max="2" width="24.28515625" customWidth="1"/>
    <col min="3" max="3" width="29.7109375" customWidth="1"/>
    <col min="4" max="4" width="22.42578125" customWidth="1"/>
    <col min="5" max="12" width="24.28515625" customWidth="1"/>
    <col min="13" max="13" width="18.28515625" customWidth="1"/>
  </cols>
  <sheetData>
    <row r="1" spans="2:13" ht="13.5" thickBot="1" x14ac:dyDescent="0.25"/>
    <row r="2" spans="2:13" ht="16.5" thickTop="1" thickBot="1" x14ac:dyDescent="0.3">
      <c r="B2" s="35"/>
      <c r="C2" s="37"/>
      <c r="D2" s="41" t="s">
        <v>0</v>
      </c>
      <c r="E2" s="42"/>
      <c r="F2" s="42"/>
      <c r="G2" s="42"/>
      <c r="H2" s="42"/>
      <c r="I2" s="42"/>
      <c r="J2" s="42"/>
      <c r="K2" s="42"/>
      <c r="L2" s="42"/>
      <c r="M2" s="42"/>
    </row>
    <row r="3" spans="2:13" ht="14.25" thickTop="1" thickBot="1" x14ac:dyDescent="0.25">
      <c r="B3" s="36"/>
      <c r="C3" s="38"/>
      <c r="D3" s="1"/>
      <c r="E3" s="1" t="s">
        <v>1</v>
      </c>
      <c r="F3" s="15" t="s">
        <v>26</v>
      </c>
      <c r="G3" s="15" t="s">
        <v>27</v>
      </c>
      <c r="H3" s="1" t="s">
        <v>2</v>
      </c>
      <c r="I3" s="15" t="s">
        <v>26</v>
      </c>
      <c r="J3" s="15" t="s">
        <v>27</v>
      </c>
      <c r="K3" s="1" t="s">
        <v>3</v>
      </c>
      <c r="L3" s="15" t="s">
        <v>26</v>
      </c>
      <c r="M3" s="15" t="s">
        <v>27</v>
      </c>
    </row>
    <row r="4" spans="2:13" ht="14.25" thickTop="1" thickBot="1" x14ac:dyDescent="0.25">
      <c r="B4" s="2"/>
      <c r="C4" s="3" t="s">
        <v>4</v>
      </c>
      <c r="D4" s="3" t="s">
        <v>5</v>
      </c>
      <c r="E4" s="4"/>
      <c r="F4" s="4"/>
      <c r="G4" s="4"/>
      <c r="H4" s="4"/>
      <c r="I4" s="4"/>
      <c r="J4" s="4"/>
      <c r="K4" s="4"/>
      <c r="L4" s="4"/>
      <c r="M4" s="4"/>
    </row>
    <row r="5" spans="2:13" ht="14.25" thickTop="1" thickBot="1" x14ac:dyDescent="0.25">
      <c r="B5" s="39" t="s">
        <v>6</v>
      </c>
      <c r="C5" s="4" t="s">
        <v>7</v>
      </c>
      <c r="D5" s="5">
        <v>65773648855</v>
      </c>
      <c r="E5" s="40">
        <v>112687220</v>
      </c>
      <c r="F5" s="6"/>
      <c r="G5" s="6"/>
      <c r="H5" s="40">
        <v>116343849</v>
      </c>
      <c r="I5" s="6"/>
      <c r="J5" s="6"/>
      <c r="K5" s="40">
        <v>120183309</v>
      </c>
      <c r="L5" s="6"/>
      <c r="M5" s="6"/>
    </row>
    <row r="6" spans="2:13" ht="14.25" thickTop="1" thickBot="1" x14ac:dyDescent="0.25">
      <c r="B6" s="39"/>
      <c r="C6" s="4" t="s">
        <v>8</v>
      </c>
      <c r="D6" s="5">
        <v>5120000000</v>
      </c>
      <c r="E6" s="40"/>
      <c r="F6" s="6"/>
      <c r="G6" s="6"/>
      <c r="H6" s="40"/>
      <c r="I6" s="6"/>
      <c r="J6" s="6"/>
      <c r="K6" s="40"/>
      <c r="L6" s="6"/>
      <c r="M6" s="6"/>
    </row>
    <row r="7" spans="2:13" ht="14.25" thickTop="1" thickBot="1" x14ac:dyDescent="0.25">
      <c r="B7" s="39"/>
      <c r="C7" s="4" t="s">
        <v>9</v>
      </c>
      <c r="D7" s="5">
        <v>410000000</v>
      </c>
      <c r="E7" s="40"/>
      <c r="F7" s="6">
        <f>112687220*19%</f>
        <v>21410571.800000001</v>
      </c>
      <c r="G7" s="6">
        <f>+E5+F7</f>
        <v>134097791.8</v>
      </c>
      <c r="H7" s="40"/>
      <c r="I7" s="6">
        <f>+H5*19%</f>
        <v>22105331.309999999</v>
      </c>
      <c r="J7" s="6">
        <f>+H5+I7</f>
        <v>138449180.31</v>
      </c>
      <c r="K7" s="40"/>
      <c r="L7" s="6">
        <f>+K5*19%</f>
        <v>22834828.710000001</v>
      </c>
      <c r="M7" s="6">
        <f>+K5+L7</f>
        <v>143018137.71000001</v>
      </c>
    </row>
    <row r="8" spans="2:13" ht="14.25" thickTop="1" thickBot="1" x14ac:dyDescent="0.25">
      <c r="B8" s="39"/>
      <c r="C8" s="4" t="s">
        <v>10</v>
      </c>
      <c r="D8" s="5">
        <v>3300000000</v>
      </c>
      <c r="E8" s="40"/>
      <c r="F8" s="6"/>
      <c r="G8" s="6"/>
      <c r="H8" s="40"/>
      <c r="I8" s="6"/>
      <c r="J8" s="6"/>
      <c r="K8" s="40"/>
      <c r="L8" s="6"/>
      <c r="M8" s="6"/>
    </row>
    <row r="9" spans="2:13" ht="14.25" thickTop="1" thickBot="1" x14ac:dyDescent="0.25">
      <c r="B9" s="39"/>
      <c r="C9" s="4" t="s">
        <v>11</v>
      </c>
      <c r="D9" s="5">
        <v>232300000</v>
      </c>
      <c r="E9" s="40"/>
      <c r="F9" s="6"/>
      <c r="G9" s="6"/>
      <c r="H9" s="40"/>
      <c r="I9" s="6"/>
      <c r="J9" s="6"/>
      <c r="K9" s="40"/>
      <c r="L9" s="6"/>
      <c r="M9" s="6"/>
    </row>
    <row r="10" spans="2:13" ht="14.25" thickTop="1" thickBot="1" x14ac:dyDescent="0.25">
      <c r="B10" s="2"/>
      <c r="C10" s="7" t="s">
        <v>12</v>
      </c>
      <c r="D10" s="7"/>
      <c r="E10" s="8">
        <f>SUM(E5)</f>
        <v>112687220</v>
      </c>
      <c r="F10" s="8">
        <f>SUM(F7:F9)</f>
        <v>21410571.800000001</v>
      </c>
      <c r="G10" s="8">
        <f>SUM(G7:G9)</f>
        <v>134097791.8</v>
      </c>
      <c r="H10" s="8">
        <f t="shared" ref="H10:K10" si="0">SUM(H5)</f>
        <v>116343849</v>
      </c>
      <c r="I10" s="8">
        <f>SUM(I7:I9)</f>
        <v>22105331.309999999</v>
      </c>
      <c r="J10" s="8">
        <f>SUM(J7:J9)</f>
        <v>138449180.31</v>
      </c>
      <c r="K10" s="8">
        <f t="shared" si="0"/>
        <v>120183309</v>
      </c>
      <c r="L10" s="8">
        <f>SUM(L7:L9)</f>
        <v>22834828.710000001</v>
      </c>
      <c r="M10" s="8">
        <f>SUM(M7:M9)</f>
        <v>143018137.71000001</v>
      </c>
    </row>
    <row r="11" spans="2:13" ht="14.25" thickTop="1" thickBot="1" x14ac:dyDescent="0.25">
      <c r="B11" s="9" t="s">
        <v>13</v>
      </c>
      <c r="C11" s="4" t="s">
        <v>14</v>
      </c>
      <c r="D11" s="5">
        <v>4000000</v>
      </c>
      <c r="E11" s="10">
        <v>387963841</v>
      </c>
      <c r="F11" s="10">
        <f>+E11*19%</f>
        <v>73713129.790000007</v>
      </c>
      <c r="G11" s="10">
        <f>+E11+F11</f>
        <v>461676970.79000002</v>
      </c>
      <c r="H11" s="10">
        <v>387963841</v>
      </c>
      <c r="I11" s="10">
        <f>+H11*19%</f>
        <v>73713129.790000007</v>
      </c>
      <c r="J11" s="10">
        <f>+H11+I11</f>
        <v>461676970.79000002</v>
      </c>
      <c r="K11" s="10">
        <v>387963841</v>
      </c>
      <c r="L11" s="10">
        <f>+K11*19%</f>
        <v>73713129.790000007</v>
      </c>
      <c r="M11" s="10">
        <f>SUM(K11:L11)</f>
        <v>461676970.79000002</v>
      </c>
    </row>
    <row r="12" spans="2:13" ht="14.25" thickTop="1" thickBot="1" x14ac:dyDescent="0.25">
      <c r="B12" s="11"/>
      <c r="C12" s="7" t="s">
        <v>12</v>
      </c>
      <c r="D12" s="7"/>
      <c r="E12" s="8">
        <f>+E11</f>
        <v>387963841</v>
      </c>
      <c r="F12" s="8">
        <f>SUM(F11)</f>
        <v>73713129.790000007</v>
      </c>
      <c r="G12" s="8">
        <f>+E12+F12</f>
        <v>461676970.79000002</v>
      </c>
      <c r="H12" s="8">
        <f t="shared" ref="H12:K12" si="1">+H11</f>
        <v>387963841</v>
      </c>
      <c r="I12" s="8">
        <f>SUM(I11)</f>
        <v>73713129.790000007</v>
      </c>
      <c r="J12" s="8">
        <f>SUM(J11)</f>
        <v>461676970.79000002</v>
      </c>
      <c r="K12" s="8">
        <f t="shared" si="1"/>
        <v>387963841</v>
      </c>
      <c r="L12" s="8">
        <f>SUM(L11)</f>
        <v>73713129.790000007</v>
      </c>
      <c r="M12" s="8">
        <f>SUM(M11)</f>
        <v>461676970.79000002</v>
      </c>
    </row>
    <row r="13" spans="2:13" ht="14.25" thickTop="1" thickBot="1" x14ac:dyDescent="0.25">
      <c r="B13" s="9" t="s">
        <v>15</v>
      </c>
      <c r="C13" s="4" t="s">
        <v>16</v>
      </c>
      <c r="D13" s="5">
        <v>22000000000000</v>
      </c>
      <c r="E13" s="10">
        <v>379031747</v>
      </c>
      <c r="F13" s="10">
        <f>+E13*19%</f>
        <v>72016031.930000007</v>
      </c>
      <c r="G13" s="10">
        <f>+E13+F13</f>
        <v>451047778.93000001</v>
      </c>
      <c r="H13" s="10">
        <v>379031746</v>
      </c>
      <c r="I13" s="10">
        <f>+H13*19%</f>
        <v>72016031.739999995</v>
      </c>
      <c r="J13" s="10">
        <f>+H13+I13</f>
        <v>451047777.74000001</v>
      </c>
      <c r="K13" s="10">
        <v>379031746</v>
      </c>
      <c r="L13" s="10">
        <f>+K13*19%</f>
        <v>72016031.739999995</v>
      </c>
      <c r="M13" s="10">
        <f>+K13+L13</f>
        <v>451047777.74000001</v>
      </c>
    </row>
    <row r="14" spans="2:13" ht="14.25" thickTop="1" thickBot="1" x14ac:dyDescent="0.25">
      <c r="B14" s="11"/>
      <c r="C14" s="7" t="s">
        <v>12</v>
      </c>
      <c r="D14" s="7"/>
      <c r="E14" s="8">
        <f>+E13</f>
        <v>379031747</v>
      </c>
      <c r="F14" s="8">
        <f>+F13</f>
        <v>72016031.930000007</v>
      </c>
      <c r="G14" s="8">
        <f>+G13</f>
        <v>451047778.93000001</v>
      </c>
      <c r="H14" s="8">
        <f t="shared" ref="H14:K14" si="2">+H13</f>
        <v>379031746</v>
      </c>
      <c r="I14" s="8">
        <f>SUM(I13)</f>
        <v>72016031.739999995</v>
      </c>
      <c r="J14" s="8">
        <f>SUM(J13)</f>
        <v>451047777.74000001</v>
      </c>
      <c r="K14" s="8">
        <f t="shared" si="2"/>
        <v>379031746</v>
      </c>
      <c r="L14" s="8">
        <f>SUM(L13)</f>
        <v>72016031.739999995</v>
      </c>
      <c r="M14" s="8">
        <f>SUM(M13)</f>
        <v>451047777.74000001</v>
      </c>
    </row>
    <row r="15" spans="2:13" ht="14.25" thickTop="1" thickBot="1" x14ac:dyDescent="0.25">
      <c r="B15" s="9" t="s">
        <v>17</v>
      </c>
      <c r="C15" s="4" t="s">
        <v>18</v>
      </c>
      <c r="D15" s="5">
        <v>5000000000</v>
      </c>
      <c r="E15" s="10">
        <v>120812982</v>
      </c>
      <c r="F15" s="10">
        <f>+E15*19%</f>
        <v>22954466.580000002</v>
      </c>
      <c r="G15" s="10">
        <f>+E15+F15</f>
        <v>143767448.58000001</v>
      </c>
      <c r="H15" s="10">
        <v>166402787</v>
      </c>
      <c r="I15" s="10">
        <f>+H15*19%</f>
        <v>31616529.530000001</v>
      </c>
      <c r="J15" s="10">
        <f>+H15+I15</f>
        <v>198019316.53</v>
      </c>
      <c r="K15" s="10">
        <v>166402787</v>
      </c>
      <c r="L15" s="10">
        <f>+K15*19%</f>
        <v>31616529.530000001</v>
      </c>
      <c r="M15" s="10">
        <f>+K15+L15</f>
        <v>198019316.53</v>
      </c>
    </row>
    <row r="16" spans="2:13" ht="14.25" thickTop="1" thickBot="1" x14ac:dyDescent="0.25">
      <c r="B16" s="2"/>
      <c r="C16" s="7" t="s">
        <v>12</v>
      </c>
      <c r="D16" s="7"/>
      <c r="E16" s="8">
        <f>+E15</f>
        <v>120812982</v>
      </c>
      <c r="F16" s="8">
        <f>+F15</f>
        <v>22954466.580000002</v>
      </c>
      <c r="G16" s="8">
        <f>+G15</f>
        <v>143767448.58000001</v>
      </c>
      <c r="H16" s="8">
        <f t="shared" ref="H16" si="3">+H15</f>
        <v>166402787</v>
      </c>
      <c r="I16" s="8">
        <f>SUM(I15)</f>
        <v>31616529.530000001</v>
      </c>
      <c r="J16" s="8">
        <f>SUM(J15)</f>
        <v>198019316.53</v>
      </c>
      <c r="K16" s="8">
        <f>+K15</f>
        <v>166402787</v>
      </c>
      <c r="L16" s="8">
        <f>SUM(L15)</f>
        <v>31616529.530000001</v>
      </c>
      <c r="M16" s="8">
        <f>SUM(M15)</f>
        <v>198019316.53</v>
      </c>
    </row>
    <row r="17" spans="2:13" ht="14.25" thickTop="1" thickBot="1" x14ac:dyDescent="0.25">
      <c r="B17" s="24" t="s">
        <v>29</v>
      </c>
      <c r="C17" s="25"/>
      <c r="D17" s="26"/>
      <c r="E17" s="12">
        <f>+E10+E12+E14+E16</f>
        <v>1000495790</v>
      </c>
      <c r="F17" s="12">
        <f t="shared" ref="F17:G17" si="4">+F10+F12+F14+F16</f>
        <v>190094200.10000002</v>
      </c>
      <c r="G17" s="16">
        <f t="shared" si="4"/>
        <v>1190589990.0999999</v>
      </c>
      <c r="H17" s="12">
        <f t="shared" ref="H17:M17" si="5">+H10+H12+H14+H16</f>
        <v>1049742223</v>
      </c>
      <c r="I17" s="12">
        <f t="shared" si="5"/>
        <v>199451022.37</v>
      </c>
      <c r="J17" s="16">
        <f t="shared" si="5"/>
        <v>1249193245.3700001</v>
      </c>
      <c r="K17" s="12">
        <f t="shared" si="5"/>
        <v>1053581683</v>
      </c>
      <c r="L17" s="12">
        <f t="shared" si="5"/>
        <v>200180519.77000001</v>
      </c>
      <c r="M17" s="16">
        <f t="shared" si="5"/>
        <v>1253762202.77</v>
      </c>
    </row>
    <row r="18" spans="2:13" ht="14.25" thickTop="1" thickBot="1" x14ac:dyDescent="0.25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2:13" ht="14.25" thickTop="1" thickBot="1" x14ac:dyDescent="0.25">
      <c r="B19" s="17" t="s">
        <v>28</v>
      </c>
      <c r="C19" s="18"/>
      <c r="D19" s="19"/>
      <c r="E19" s="31">
        <f>+G17+J17+M17</f>
        <v>3693545438.2400002</v>
      </c>
      <c r="F19" s="32"/>
      <c r="G19" s="32"/>
      <c r="H19" s="32"/>
      <c r="I19" s="32"/>
      <c r="J19" s="32"/>
      <c r="K19" s="32"/>
      <c r="L19" s="32"/>
      <c r="M19" s="32"/>
    </row>
    <row r="20" spans="2:13" ht="14.25" thickTop="1" thickBot="1" x14ac:dyDescent="0.25">
      <c r="B20" s="27" t="s">
        <v>19</v>
      </c>
      <c r="C20" s="4" t="s">
        <v>20</v>
      </c>
      <c r="D20" s="5">
        <v>75499335720</v>
      </c>
      <c r="E20" s="29">
        <v>475834447</v>
      </c>
      <c r="F20" s="13"/>
      <c r="G20" s="13"/>
      <c r="H20" s="10"/>
      <c r="I20" s="10"/>
      <c r="J20" s="10"/>
      <c r="K20" s="10"/>
    </row>
    <row r="21" spans="2:13" ht="14.25" thickTop="1" thickBot="1" x14ac:dyDescent="0.25">
      <c r="B21" s="28"/>
      <c r="C21" s="4" t="s">
        <v>21</v>
      </c>
      <c r="D21" s="5">
        <v>18528127479</v>
      </c>
      <c r="E21" s="30"/>
      <c r="F21" s="14">
        <v>0</v>
      </c>
      <c r="G21" s="14">
        <f>+E20+F21</f>
        <v>475834447</v>
      </c>
      <c r="H21" s="10"/>
      <c r="I21" s="10"/>
      <c r="J21" s="10"/>
      <c r="K21" s="10"/>
    </row>
    <row r="22" spans="2:13" ht="14.25" thickTop="1" thickBot="1" x14ac:dyDescent="0.25">
      <c r="B22" s="11"/>
      <c r="C22" s="7" t="s">
        <v>12</v>
      </c>
      <c r="D22" s="7"/>
      <c r="E22" s="8">
        <f>+E20</f>
        <v>475834447</v>
      </c>
      <c r="F22" s="8"/>
      <c r="G22" s="8">
        <f>SUM(G21)</f>
        <v>475834447</v>
      </c>
      <c r="H22" s="8">
        <f t="shared" ref="H22:K22" si="6">+H20</f>
        <v>0</v>
      </c>
      <c r="I22" s="8"/>
      <c r="J22" s="8"/>
      <c r="K22" s="8">
        <f t="shared" si="6"/>
        <v>0</v>
      </c>
    </row>
    <row r="23" spans="2:13" ht="14.25" thickTop="1" thickBot="1" x14ac:dyDescent="0.25">
      <c r="B23" s="9" t="s">
        <v>22</v>
      </c>
      <c r="C23" s="4" t="s">
        <v>23</v>
      </c>
      <c r="D23" s="5">
        <v>20686471128</v>
      </c>
      <c r="E23" s="10">
        <v>31629614</v>
      </c>
      <c r="F23" s="10">
        <f>+E23*19%</f>
        <v>6009626.6600000001</v>
      </c>
      <c r="G23" s="10">
        <f>SUM(E23:F23)</f>
        <v>37639240.659999996</v>
      </c>
      <c r="H23" s="10"/>
      <c r="I23" s="10"/>
      <c r="J23" s="10"/>
      <c r="K23" s="10"/>
    </row>
    <row r="24" spans="2:13" ht="14.25" thickTop="1" thickBot="1" x14ac:dyDescent="0.25">
      <c r="B24" s="11"/>
      <c r="C24" s="7" t="s">
        <v>12</v>
      </c>
      <c r="D24" s="7"/>
      <c r="E24" s="8">
        <f>+E23</f>
        <v>31629614</v>
      </c>
      <c r="F24" s="8">
        <f>SUM(F23)</f>
        <v>6009626.6600000001</v>
      </c>
      <c r="G24" s="8">
        <f>SUM(G23)</f>
        <v>37639240.659999996</v>
      </c>
      <c r="H24" s="8">
        <f t="shared" ref="H24:K24" si="7">+H23</f>
        <v>0</v>
      </c>
      <c r="I24" s="8"/>
      <c r="J24" s="8"/>
      <c r="K24" s="8">
        <f t="shared" si="7"/>
        <v>0</v>
      </c>
    </row>
    <row r="25" spans="2:13" ht="14.25" thickTop="1" thickBot="1" x14ac:dyDescent="0.25">
      <c r="B25" s="9" t="s">
        <v>24</v>
      </c>
      <c r="C25" s="4" t="s">
        <v>25</v>
      </c>
      <c r="D25" s="5">
        <v>3266917620</v>
      </c>
      <c r="E25" s="10">
        <v>122357632</v>
      </c>
      <c r="F25" s="10">
        <v>0</v>
      </c>
      <c r="G25" s="10">
        <f>SUM(E25:F25)</f>
        <v>122357632</v>
      </c>
      <c r="H25" s="10"/>
      <c r="I25" s="10"/>
      <c r="J25" s="10"/>
      <c r="K25" s="10"/>
    </row>
    <row r="26" spans="2:13" ht="14.25" thickTop="1" thickBot="1" x14ac:dyDescent="0.25">
      <c r="B26" s="2"/>
      <c r="C26" s="7" t="s">
        <v>12</v>
      </c>
      <c r="D26" s="7"/>
      <c r="E26" s="8">
        <f>+E25</f>
        <v>122357632</v>
      </c>
      <c r="F26" s="8">
        <f>SUM(F25)</f>
        <v>0</v>
      </c>
      <c r="G26" s="8">
        <f>SUM(G25)</f>
        <v>122357632</v>
      </c>
      <c r="H26" s="8">
        <f t="shared" ref="H26" si="8">+H25</f>
        <v>0</v>
      </c>
      <c r="I26" s="8"/>
      <c r="J26" s="8"/>
      <c r="K26" s="8">
        <f>+K25</f>
        <v>0</v>
      </c>
    </row>
    <row r="27" spans="2:13" ht="14.25" thickTop="1" thickBot="1" x14ac:dyDescent="0.25">
      <c r="B27" s="24" t="s">
        <v>30</v>
      </c>
      <c r="C27" s="25"/>
      <c r="D27" s="26"/>
      <c r="E27" s="12">
        <f>+E22+E24+E26</f>
        <v>629821693</v>
      </c>
      <c r="F27" s="12">
        <f>+F22+F24+F26</f>
        <v>6009626.6600000001</v>
      </c>
      <c r="G27" s="16">
        <f>+G22+G24+G26</f>
        <v>635831319.65999997</v>
      </c>
      <c r="H27" s="12"/>
      <c r="I27" s="12"/>
      <c r="J27" s="12"/>
      <c r="K27" s="12"/>
    </row>
    <row r="28" spans="2:13" ht="14.25" thickTop="1" thickBot="1" x14ac:dyDescent="0.25">
      <c r="B28" s="17" t="s">
        <v>31</v>
      </c>
      <c r="C28" s="18"/>
      <c r="D28" s="19"/>
      <c r="E28" s="20">
        <v>635831320</v>
      </c>
      <c r="F28" s="21"/>
      <c r="G28" s="21"/>
      <c r="H28" s="22"/>
      <c r="I28" s="22"/>
      <c r="J28" s="22"/>
      <c r="K28" s="23"/>
    </row>
    <row r="29" spans="2:13" ht="13.5" thickTop="1" x14ac:dyDescent="0.2"/>
  </sheetData>
  <mergeCells count="16">
    <mergeCell ref="K5:K9"/>
    <mergeCell ref="D2:M2"/>
    <mergeCell ref="B2:B3"/>
    <mergeCell ref="C2:C3"/>
    <mergeCell ref="B5:B9"/>
    <mergeCell ref="E5:E9"/>
    <mergeCell ref="H5:H9"/>
    <mergeCell ref="B28:D28"/>
    <mergeCell ref="E28:K28"/>
    <mergeCell ref="B17:D17"/>
    <mergeCell ref="B19:D19"/>
    <mergeCell ref="B20:B21"/>
    <mergeCell ref="E20:E21"/>
    <mergeCell ref="B27:D27"/>
    <mergeCell ref="E19:M19"/>
    <mergeCell ref="B18:M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Rivera</dc:creator>
  <cp:lastModifiedBy>SIOMARA LUCIA BARRERA</cp:lastModifiedBy>
  <dcterms:created xsi:type="dcterms:W3CDTF">2019-07-16T15:52:41Z</dcterms:created>
  <dcterms:modified xsi:type="dcterms:W3CDTF">2019-07-16T19:55:32Z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harold.rivera@willistowerswatson.com</vt:lpwstr>
  </property>
  <property fmtid="{D5CDD505-2E9C-101B-9397-08002B2CF9AE}" pid="5" name="MSIP_Label_9c700311-1b20-487f-9129-30717d50ca8e_SetDate">
    <vt:lpwstr>2019-07-16T15:52:54.1226243Z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Extended_MSFT_Method">
    <vt:lpwstr>Automatic</vt:lpwstr>
  </property>
  <property fmtid="{D5CDD505-2E9C-101B-9397-08002B2CF9AE}" pid="9" name="MSIP_Label_d347b247-e90e-43a3-9d7b-004f14ae6873_Enabled">
    <vt:lpwstr>True</vt:lpwstr>
  </property>
  <property fmtid="{D5CDD505-2E9C-101B-9397-08002B2CF9AE}" pid="10" name="MSIP_Label_d347b247-e90e-43a3-9d7b-004f14ae6873_SiteId">
    <vt:lpwstr>76e3921f-489b-4b7e-9547-9ea297add9b5</vt:lpwstr>
  </property>
  <property fmtid="{D5CDD505-2E9C-101B-9397-08002B2CF9AE}" pid="11" name="MSIP_Label_d347b247-e90e-43a3-9d7b-004f14ae6873_Owner">
    <vt:lpwstr>harold.rivera@willistowerswatson.com</vt:lpwstr>
  </property>
  <property fmtid="{D5CDD505-2E9C-101B-9397-08002B2CF9AE}" pid="12" name="MSIP_Label_d347b247-e90e-43a3-9d7b-004f14ae6873_SetDate">
    <vt:lpwstr>2019-07-16T15:52:54.1226243Z</vt:lpwstr>
  </property>
  <property fmtid="{D5CDD505-2E9C-101B-9397-08002B2CF9AE}" pid="13" name="MSIP_Label_d347b247-e90e-43a3-9d7b-004f14ae6873_Name">
    <vt:lpwstr>Anyone (No Protection)</vt:lpwstr>
  </property>
  <property fmtid="{D5CDD505-2E9C-101B-9397-08002B2CF9AE}" pid="14" name="MSIP_Label_d347b247-e90e-43a3-9d7b-004f14ae6873_Application">
    <vt:lpwstr>Microsoft Azure Information Protection</vt:lpwstr>
  </property>
  <property fmtid="{D5CDD505-2E9C-101B-9397-08002B2CF9AE}" pid="15" name="MSIP_Label_d347b247-e90e-43a3-9d7b-004f14ae6873_Parent">
    <vt:lpwstr>9c700311-1b20-487f-9129-30717d50ca8e</vt:lpwstr>
  </property>
  <property fmtid="{D5CDD505-2E9C-101B-9397-08002B2CF9AE}" pid="16" name="MSIP_Label_d347b247-e90e-43a3-9d7b-004f14ae6873_Extended_MSFT_Method">
    <vt:lpwstr>Automatic</vt:lpwstr>
  </property>
  <property fmtid="{D5CDD505-2E9C-101B-9397-08002B2CF9AE}" pid="17" name="Sensitivity">
    <vt:lpwstr>Confidential Anyone (No Protection)</vt:lpwstr>
  </property>
</Properties>
</file>