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https://laprevisora.sharepoint.com/sites/GerenciadeContratacion/Documentos compartidos/PROCESOS/2022/SECRETARÍA GENERAL/Subgerencia de Recursos Físicos/5435 Programa de Seguros/DOCUMENTO DE CONDICIONES DEFINITIVAS/"/>
    </mc:Choice>
  </mc:AlternateContent>
  <xr:revisionPtr revIDLastSave="6" documentId="13_ncr:1_{33A3FE87-168B-45EE-998F-43A102BFE35D}" xr6:coauthVersionLast="47" xr6:coauthVersionMax="47" xr10:uidLastSave="{AD4DDBA1-EFAF-47DD-9FDE-804C3E32590A}"/>
  <bookViews>
    <workbookView xWindow="-110" yWindow="-110" windowWidth="19420" windowHeight="10420" firstSheet="1" activeTab="10" xr2:uid="{00000000-000D-0000-FFFF-FFFF00000000}"/>
  </bookViews>
  <sheets>
    <sheet name="Inmuebles propios" sheetId="31" r:id="rId1"/>
    <sheet name="Obra de arte" sheetId="30" r:id="rId2"/>
    <sheet name="VALORES ASEGU TRDM" sheetId="29" r:id="rId3"/>
    <sheet name="TRDM" sheetId="7" r:id="rId4"/>
    <sheet name="AUT" sheetId="11" state="hidden" r:id="rId5"/>
    <sheet name="RCE" sheetId="15" r:id="rId6"/>
    <sheet name="MANEJO" sheetId="9" r:id="rId7"/>
    <sheet name="IRF" sheetId="10" state="hidden" r:id="rId8"/>
    <sheet name="TR. VALORES" sheetId="12" r:id="rId9"/>
    <sheet name="AUTOS" sheetId="25" r:id="rId10"/>
    <sheet name="RC SERVIDORES" sheetId="27" r:id="rId11"/>
    <sheet name="CYBER" sheetId="28" r:id="rId12"/>
    <sheet name="RCSP" sheetId="14" state="hidden" r:id="rId13"/>
  </sheets>
  <externalReferences>
    <externalReference r:id="rId14"/>
    <externalReference r:id="rId15"/>
  </externalReferences>
  <definedNames>
    <definedName name="_1">#N/A</definedName>
    <definedName name="_2">#N/A</definedName>
    <definedName name="_3">#N/A</definedName>
    <definedName name="_DAT1" localSheetId="11">#REF!</definedName>
    <definedName name="_DAT1" localSheetId="10">#REF!</definedName>
    <definedName name="_DAT1" localSheetId="2">#REF!</definedName>
    <definedName name="_DAT1">#REF!</definedName>
    <definedName name="_DAT10" localSheetId="11">#REF!</definedName>
    <definedName name="_DAT10" localSheetId="10">#REF!</definedName>
    <definedName name="_DAT10" localSheetId="2">#REF!</definedName>
    <definedName name="_DAT10">#REF!</definedName>
    <definedName name="_DAT11" localSheetId="2">#REF!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0" hidden="1">'Inmuebles propios'!$A$4:$AA$4</definedName>
    <definedName name="_xlnm._FilterDatabase" localSheetId="1" hidden="1">'Obra de arte'!$A$1:$AK$144</definedName>
    <definedName name="_xlnm._FilterDatabase" localSheetId="2" hidden="1">'VALORES ASEGU TRDM'!$A$4:$M$38</definedName>
    <definedName name="_GoBack" localSheetId="4">AUT!#REF!</definedName>
    <definedName name="_GoBack" localSheetId="5">RCE!#REF!</definedName>
    <definedName name="_GoBack" localSheetId="12">RCSP!#REF!</definedName>
    <definedName name="_GoBack" localSheetId="8">'TR. VALORES'!#REF!</definedName>
    <definedName name="_GoBack" localSheetId="3">TRDM!$A$8</definedName>
    <definedName name="A_impresión_IM" localSheetId="11">#REF!</definedName>
    <definedName name="A_impresión_IM" localSheetId="10">#REF!</definedName>
    <definedName name="A_impresión_IM" localSheetId="2">#REF!</definedName>
    <definedName name="A_impresión_IM">#REF!</definedName>
    <definedName name="_xlnm.Print_Area" localSheetId="0">'Inmuebles propios'!$A$1:$AA$242</definedName>
    <definedName name="_xlnm.Print_Area" localSheetId="10">'RC SERVIDORES'!$A$6:$C$103</definedName>
    <definedName name="ax" localSheetId="11">#REF!</definedName>
    <definedName name="ax" localSheetId="10">#REF!</definedName>
    <definedName name="ax" localSheetId="2">#REF!</definedName>
    <definedName name="ax">#REF!</definedName>
    <definedName name="factores" localSheetId="11">#REF!</definedName>
    <definedName name="factores" localSheetId="10">#REF!</definedName>
    <definedName name="factores" localSheetId="2">#REF!</definedName>
    <definedName name="factores">#REF!</definedName>
    <definedName name="OLE_LINK2_1" localSheetId="11">#REF!</definedName>
    <definedName name="OLE_LINK2_1" localSheetId="10">#REF!</definedName>
    <definedName name="OLE_LINK2_1">#REF!</definedName>
    <definedName name="SMMLV" localSheetId="11">[1]CalculoBrechaColseguros!#REF!</definedName>
    <definedName name="SMMLV" localSheetId="10">[1]CalculoBrechaColseguros!#REF!</definedName>
    <definedName name="SMMLV">[1]CalculoBrechaColseguros!#REF!</definedName>
    <definedName name="SUELDO">[2]SUELDO!$1:$1048576</definedName>
    <definedName name="TEST1" localSheetId="11">#REF!</definedName>
    <definedName name="TEST1" localSheetId="10">#REF!</definedName>
    <definedName name="TEST1" localSheetId="2">#REF!</definedName>
    <definedName name="TEST1">#REF!</definedName>
    <definedName name="TESTHKEY" localSheetId="11">#REF!</definedName>
    <definedName name="TESTHKEY" localSheetId="10">#REF!</definedName>
    <definedName name="TESTHKEY" localSheetId="2">#REF!</definedName>
    <definedName name="TESTHKEY">#REF!</definedName>
    <definedName name="TESTKEYS" localSheetId="11">#REF!</definedName>
    <definedName name="TESTKEYS" localSheetId="10">#REF!</definedName>
    <definedName name="TESTKEYS" localSheetId="2">#REF!</definedName>
    <definedName name="TESTKEYS">#REF!</definedName>
    <definedName name="TESTVKEY">#REF!</definedName>
    <definedName name="_xlnm.Print_Titles" localSheetId="0">'Inmuebles propios'!$A:$K,'Inmuebles propios'!$1:$4</definedName>
    <definedName name="TMI">#REF!</definedName>
    <definedName name="wer23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5" i="31" l="1"/>
  <c r="R235" i="31"/>
  <c r="Q235" i="31"/>
  <c r="I235" i="31"/>
  <c r="AA234" i="31"/>
  <c r="AA233" i="31"/>
  <c r="AA232" i="31"/>
  <c r="AA231" i="31"/>
  <c r="Z230" i="31"/>
  <c r="Y230" i="31"/>
  <c r="S230" i="31"/>
  <c r="R230" i="31"/>
  <c r="AA229" i="31"/>
  <c r="AA230" i="31" s="1"/>
  <c r="AA228" i="31"/>
  <c r="Z228" i="31"/>
  <c r="Y228" i="31"/>
  <c r="S228" i="31"/>
  <c r="R228" i="31"/>
  <c r="AA227" i="31"/>
  <c r="S226" i="31"/>
  <c r="R226" i="31"/>
  <c r="AA225" i="31"/>
  <c r="AA224" i="31"/>
  <c r="U224" i="31"/>
  <c r="S223" i="31"/>
  <c r="R223" i="31"/>
  <c r="Q223" i="31"/>
  <c r="I223" i="31"/>
  <c r="AA222" i="31"/>
  <c r="AA221" i="31"/>
  <c r="Z220" i="31"/>
  <c r="Y220" i="31"/>
  <c r="S220" i="31"/>
  <c r="R220" i="31"/>
  <c r="Q220" i="31"/>
  <c r="I220" i="31"/>
  <c r="AA219" i="31"/>
  <c r="AA220" i="31" s="1"/>
  <c r="S218" i="31"/>
  <c r="R218" i="31"/>
  <c r="AA217" i="31"/>
  <c r="AA216" i="31"/>
  <c r="AA215" i="31"/>
  <c r="AA214" i="31"/>
  <c r="AA213" i="31"/>
  <c r="AA212" i="31"/>
  <c r="AA211" i="31"/>
  <c r="AA210" i="31"/>
  <c r="AA209" i="31"/>
  <c r="AA208" i="31"/>
  <c r="AA207" i="31"/>
  <c r="AA206" i="31"/>
  <c r="AA205" i="31"/>
  <c r="AA204" i="31"/>
  <c r="AA203" i="31"/>
  <c r="AA202" i="31"/>
  <c r="AA201" i="31"/>
  <c r="AA200" i="31"/>
  <c r="AA199" i="31"/>
  <c r="Z198" i="31"/>
  <c r="Y198" i="31"/>
  <c r="S198" i="31"/>
  <c r="R198" i="31"/>
  <c r="Q198" i="31"/>
  <c r="I198" i="31"/>
  <c r="AA197" i="31"/>
  <c r="AA196" i="31"/>
  <c r="AA195" i="31"/>
  <c r="AA194" i="31"/>
  <c r="AA198" i="31" s="1"/>
  <c r="S193" i="31"/>
  <c r="R193" i="31"/>
  <c r="AA192" i="31"/>
  <c r="AA191" i="31"/>
  <c r="AA190" i="31"/>
  <c r="S189" i="31"/>
  <c r="R189" i="31"/>
  <c r="AA188" i="31"/>
  <c r="AA187" i="31"/>
  <c r="AA186" i="31"/>
  <c r="AA185" i="31"/>
  <c r="S184" i="31"/>
  <c r="R184" i="31"/>
  <c r="AA183" i="31"/>
  <c r="AA182" i="31"/>
  <c r="AA181" i="31"/>
  <c r="AA180" i="31"/>
  <c r="S179" i="31"/>
  <c r="R179" i="31"/>
  <c r="Q179" i="31"/>
  <c r="I179" i="31"/>
  <c r="AA178" i="31"/>
  <c r="AA177" i="31"/>
  <c r="AA176" i="31"/>
  <c r="AA175" i="31"/>
  <c r="AA174" i="31"/>
  <c r="Z173" i="31"/>
  <c r="Y173" i="31"/>
  <c r="S173" i="31"/>
  <c r="R173" i="31"/>
  <c r="Q173" i="31"/>
  <c r="I173" i="31"/>
  <c r="AA172" i="31"/>
  <c r="AA173" i="31" s="1"/>
  <c r="AA171" i="31"/>
  <c r="Z171" i="31"/>
  <c r="Y171" i="31"/>
  <c r="S171" i="31"/>
  <c r="R171" i="31"/>
  <c r="Q171" i="31"/>
  <c r="I171" i="31"/>
  <c r="AA170" i="31"/>
  <c r="AA169" i="31"/>
  <c r="Z169" i="31"/>
  <c r="Y169" i="31"/>
  <c r="S169" i="31"/>
  <c r="R169" i="31"/>
  <c r="Q169" i="31"/>
  <c r="I169" i="31"/>
  <c r="AA168" i="31"/>
  <c r="S167" i="31"/>
  <c r="R167" i="31"/>
  <c r="I167" i="31"/>
  <c r="AA166" i="31"/>
  <c r="AA165" i="31"/>
  <c r="AA164" i="31"/>
  <c r="AA163" i="31"/>
  <c r="AA162" i="31"/>
  <c r="AA161" i="31"/>
  <c r="AA160" i="31"/>
  <c r="AA159" i="31"/>
  <c r="AA158" i="31"/>
  <c r="AA157" i="31"/>
  <c r="AA156" i="31"/>
  <c r="AA155" i="31"/>
  <c r="AA154" i="31"/>
  <c r="AA153" i="31"/>
  <c r="AA152" i="31"/>
  <c r="AA151" i="31"/>
  <c r="AA150" i="31"/>
  <c r="AA149" i="31"/>
  <c r="AA148" i="31"/>
  <c r="AA147" i="31"/>
  <c r="AA146" i="31"/>
  <c r="AA145" i="31"/>
  <c r="AA144" i="31"/>
  <c r="AA143" i="31"/>
  <c r="AA142" i="31"/>
  <c r="AA141" i="31"/>
  <c r="AA140" i="31"/>
  <c r="AA139" i="31"/>
  <c r="AA138" i="31"/>
  <c r="AA137" i="31"/>
  <c r="AA136" i="31"/>
  <c r="AA135" i="31"/>
  <c r="AA134" i="31"/>
  <c r="AA133" i="31"/>
  <c r="AA132" i="31"/>
  <c r="AA131" i="31"/>
  <c r="AA130" i="31"/>
  <c r="AA129" i="31"/>
  <c r="AA128" i="31"/>
  <c r="AA127" i="31"/>
  <c r="AA126" i="31"/>
  <c r="AA125" i="31"/>
  <c r="AA124" i="31"/>
  <c r="AA123" i="31"/>
  <c r="AA122" i="31"/>
  <c r="AA121" i="31"/>
  <c r="AA120" i="31"/>
  <c r="AA119" i="31"/>
  <c r="AA118" i="31"/>
  <c r="AA117" i="31"/>
  <c r="AA116" i="31"/>
  <c r="AA115" i="31"/>
  <c r="AA114" i="31"/>
  <c r="AA113" i="31"/>
  <c r="AA112" i="31"/>
  <c r="AA111" i="31"/>
  <c r="AA110" i="31"/>
  <c r="AA109" i="31"/>
  <c r="AA108" i="31"/>
  <c r="AA107" i="31"/>
  <c r="AA106" i="31"/>
  <c r="AA105" i="31"/>
  <c r="AA104" i="31"/>
  <c r="AA103" i="31"/>
  <c r="AA102" i="31"/>
  <c r="AA101" i="31"/>
  <c r="AA100" i="31"/>
  <c r="AA99" i="31"/>
  <c r="AA98" i="31"/>
  <c r="AA97" i="31"/>
  <c r="AA96" i="31"/>
  <c r="AA95" i="31"/>
  <c r="AA94" i="31"/>
  <c r="AA93" i="31"/>
  <c r="AA92" i="31"/>
  <c r="AA91" i="31"/>
  <c r="AA90" i="31"/>
  <c r="AA89" i="31"/>
  <c r="AA88" i="31"/>
  <c r="AA87" i="31"/>
  <c r="AA86" i="31"/>
  <c r="AA85" i="31"/>
  <c r="AA84" i="31"/>
  <c r="S83" i="31"/>
  <c r="R83" i="31"/>
  <c r="Q83" i="31"/>
  <c r="Q167" i="31" s="1"/>
  <c r="I83" i="31"/>
  <c r="AA82" i="31"/>
  <c r="AA81" i="31"/>
  <c r="AA80" i="31"/>
  <c r="AA79" i="31"/>
  <c r="AA78" i="31"/>
  <c r="AA77" i="31"/>
  <c r="AA76" i="31"/>
  <c r="AA75" i="31"/>
  <c r="AA74" i="31"/>
  <c r="AA73" i="31"/>
  <c r="AA72" i="31"/>
  <c r="AA71" i="31"/>
  <c r="AA70" i="31"/>
  <c r="AA69" i="31"/>
  <c r="AA68" i="31"/>
  <c r="AA67" i="31"/>
  <c r="AA66" i="31"/>
  <c r="AA65" i="31"/>
  <c r="AA64" i="31"/>
  <c r="AA63" i="31"/>
  <c r="AA62" i="31"/>
  <c r="AA61" i="31"/>
  <c r="AA60" i="31"/>
  <c r="AA59" i="31"/>
  <c r="AA58" i="31"/>
  <c r="AA57" i="31"/>
  <c r="AA56" i="31"/>
  <c r="AA55" i="31"/>
  <c r="AA54" i="31"/>
  <c r="S53" i="31"/>
  <c r="R53" i="31"/>
  <c r="Q53" i="31"/>
  <c r="I53" i="31"/>
  <c r="AA52" i="31"/>
  <c r="AA51" i="31"/>
  <c r="AA50" i="31"/>
  <c r="AA49" i="31"/>
  <c r="AA48" i="31"/>
  <c r="AA47" i="31"/>
  <c r="AA46" i="31"/>
  <c r="AA45" i="31"/>
  <c r="AA44" i="31"/>
  <c r="AA43" i="31"/>
  <c r="AA42" i="31"/>
  <c r="AA41" i="31"/>
  <c r="AA40" i="31"/>
  <c r="AA39" i="31"/>
  <c r="AA38" i="31"/>
  <c r="AA37" i="31"/>
  <c r="AA36" i="31"/>
  <c r="AA35" i="31"/>
  <c r="AA34" i="31"/>
  <c r="AA33" i="31"/>
  <c r="AA32" i="31"/>
  <c r="AA31" i="31"/>
  <c r="AA30" i="31"/>
  <c r="AA29" i="31"/>
  <c r="AA28" i="31"/>
  <c r="AA27" i="31"/>
  <c r="S26" i="31"/>
  <c r="R26" i="31"/>
  <c r="Q26" i="31"/>
  <c r="I26" i="31"/>
  <c r="AA25" i="31"/>
  <c r="AA24" i="31"/>
  <c r="AA23" i="31"/>
  <c r="AA22" i="31"/>
  <c r="AA21" i="31"/>
  <c r="S20" i="31"/>
  <c r="R20" i="31"/>
  <c r="Q20" i="31"/>
  <c r="I20" i="31"/>
  <c r="AA19" i="31"/>
  <c r="AA18" i="31"/>
  <c r="AA17" i="31"/>
  <c r="AA16" i="31"/>
  <c r="AA15" i="31"/>
  <c r="AA14" i="31"/>
  <c r="AA13" i="31"/>
  <c r="AA12" i="31"/>
  <c r="S11" i="31"/>
  <c r="R11" i="31"/>
  <c r="Q11" i="31"/>
  <c r="I11" i="31"/>
  <c r="AA10" i="31"/>
  <c r="AA9" i="31"/>
  <c r="AA8" i="31"/>
  <c r="AA7" i="31"/>
  <c r="AA6" i="31"/>
  <c r="AA5" i="31"/>
  <c r="AJ146" i="30" l="1"/>
  <c r="W146" i="30"/>
  <c r="C52" i="29" l="1"/>
  <c r="J38" i="29"/>
  <c r="I38" i="29"/>
  <c r="H38" i="29"/>
  <c r="G38" i="29"/>
  <c r="E38" i="29"/>
  <c r="D38" i="29"/>
  <c r="D39" i="29" s="1"/>
  <c r="C38" i="29"/>
  <c r="B38" i="29"/>
  <c r="K37" i="29"/>
  <c r="K36" i="29"/>
  <c r="K35" i="29"/>
  <c r="K34" i="29"/>
  <c r="F33" i="29"/>
  <c r="K33" i="29" s="1"/>
  <c r="K32" i="29"/>
  <c r="F32" i="29"/>
  <c r="F31" i="29"/>
  <c r="K31" i="29" s="1"/>
  <c r="F30" i="29"/>
  <c r="K30" i="29" s="1"/>
  <c r="K29" i="29"/>
  <c r="F29" i="29"/>
  <c r="K28" i="29"/>
  <c r="F28" i="29"/>
  <c r="K27" i="29"/>
  <c r="F27" i="29"/>
  <c r="K26" i="29"/>
  <c r="F26" i="29"/>
  <c r="K25" i="29"/>
  <c r="F25" i="29"/>
  <c r="K24" i="29"/>
  <c r="F24" i="29"/>
  <c r="K23" i="29"/>
  <c r="F23" i="29"/>
  <c r="K22" i="29"/>
  <c r="F22" i="29"/>
  <c r="K21" i="29"/>
  <c r="F21" i="29"/>
  <c r="K20" i="29"/>
  <c r="F20" i="29"/>
  <c r="K19" i="29"/>
  <c r="F19" i="29"/>
  <c r="K18" i="29"/>
  <c r="F18" i="29"/>
  <c r="K17" i="29"/>
  <c r="F17" i="29"/>
  <c r="K16" i="29"/>
  <c r="F15" i="29"/>
  <c r="K15" i="29" s="1"/>
  <c r="F14" i="29"/>
  <c r="K14" i="29" s="1"/>
  <c r="F13" i="29"/>
  <c r="K13" i="29" s="1"/>
  <c r="F12" i="29"/>
  <c r="K12" i="29" s="1"/>
  <c r="F11" i="29"/>
  <c r="K11" i="29" s="1"/>
  <c r="F10" i="29"/>
  <c r="K10" i="29" s="1"/>
  <c r="F9" i="29"/>
  <c r="K9" i="29" s="1"/>
  <c r="F8" i="29"/>
  <c r="K8" i="29" s="1"/>
  <c r="K7" i="29"/>
  <c r="F6" i="29"/>
  <c r="K6" i="29" s="1"/>
  <c r="K5" i="29"/>
  <c r="K38" i="29" s="1"/>
  <c r="F5" i="29"/>
  <c r="F38" i="29" s="1"/>
  <c r="C35" i="7" l="1"/>
  <c r="D4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GONZALEZ BELLO</author>
    <author>NAYIBE HIGUERA DURAN</author>
  </authors>
  <commentList>
    <comment ref="Z4" authorId="0" shapeId="0" xr:uid="{BBDFB165-672E-49D3-99B7-10312CA7F1BB}">
      <text>
        <r>
          <rPr>
            <sz val="9"/>
            <color indexed="81"/>
            <rFont val="Tahoma"/>
            <family val="2"/>
          </rPr>
          <t xml:space="preserve">
Por política de la compañía la vida útil de sus inmebles está fijada en 75 años.</t>
        </r>
      </text>
    </comment>
    <comment ref="H174" authorId="1" shapeId="0" xr:uid="{969DC864-5463-4882-9A74-09B16AC83263}">
      <text>
        <r>
          <rPr>
            <b/>
            <sz val="9"/>
            <color indexed="81"/>
            <rFont val="Tahoma"/>
            <family val="2"/>
          </rPr>
          <t>NAYIBE HIGUERA DURAN: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Leydy Hernandez</author>
  </authors>
  <commentList>
    <comment ref="D8" authorId="0" shapeId="0" xr:uid="{B0CEF6EB-16CB-43D4-B7C1-B1D18BE1C1E1}">
      <text>
        <r>
          <rPr>
            <b/>
            <sz val="9"/>
            <color indexed="81"/>
            <rFont val="Tahoma"/>
            <family val="2"/>
          </rPr>
          <t>Leydy Hernandez:</t>
        </r>
        <r>
          <rPr>
            <sz val="9"/>
            <color indexed="81"/>
            <rFont val="Tahoma"/>
            <family val="2"/>
          </rPr>
          <t xml:space="preserve">
Equipos en estas sedes: 1. Calle 59 No. 8-21, Apartamento M1, Edificio Tundana, Bogotá.
2.Transversal 9° No. 55, 97, Edificio VIMA, Bogotá, oficinas 301 y 302
3. </t>
        </r>
      </text>
    </comment>
  </commentList>
</comments>
</file>

<file path=xl/sharedStrings.xml><?xml version="1.0" encoding="utf-8"?>
<sst xmlns="http://schemas.openxmlformats.org/spreadsheetml/2006/main" count="6974" uniqueCount="2769">
  <si>
    <t>Objeto del Seguro:</t>
  </si>
  <si>
    <t>Amparar las pérdidas y/o daños materiales que sufran los bienes de propiedad de LA PREVISORA S.A. los que se encuentren bajo su responsabilidad, tenencia y/o control, y en general todos los bienes recibidos a cualquier titulo y/o por los que tenga algún interés asegurable. Ubicados a nivel nacional, dentro o fuera de los predios del asegurado, incluyendo predios de terceros.</t>
  </si>
  <si>
    <t>Cobertura Básica</t>
  </si>
  <si>
    <t>Todo riesgo para las pérdidas y/o daños materiales que sufran los intereses asegurados por cualquier riesgo y/o causas, incluidos, pero no limitados a: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también se amparan las pérdidas materiales que sufran los bienes asegurados causados directa o indirectamente por cohetes, misiles o similares);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centrifuga, cuerpos extraños, acción directa de la energía eléctrica y/o rayo, impericia, descuido, negligencia; sabotaje individual; error de diseño,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</si>
  <si>
    <t xml:space="preserve">Bienes Asegurados: </t>
  </si>
  <si>
    <t>Bienes e intereses excluidos</t>
  </si>
  <si>
    <t>Esta póliza no cubre los daños o pérdidas causados a los siguientes bienes</t>
  </si>
  <si>
    <t>Distribución de bienes y valores asegurados (pesos colombianos)</t>
  </si>
  <si>
    <t>Valor asegurado (Col $)</t>
  </si>
  <si>
    <t xml:space="preserve">TOTAL </t>
  </si>
  <si>
    <t>Coberturas Sublimitadas (Evento y en el agregado anual) - VALORES EN PESOS COLOMBIANOS</t>
  </si>
  <si>
    <t>Con excepción de las condiciones y/o coberturas específicamente sublimitadas en el presente numeral, todas las demás coberturas y/o condiciones operarán al 100% del valor asegurado.</t>
  </si>
  <si>
    <t>Bienes y/o Riesgos</t>
  </si>
  <si>
    <t>Sublímite</t>
  </si>
  <si>
    <t>Asonada, motín, conmoción civil o popular, huelga, vandalismo, actos mal intencionados de terceros, incluidos los actos terroristas cometidos por personas o grupos/movimientos al margen de la ley.</t>
  </si>
  <si>
    <t>Hurto calificado (Según definición legal) Evento/Vigencia demás bienes diferentes a equipos móviles y portátiles</t>
  </si>
  <si>
    <t>Hurto simple (Según definición legal) Evento/Vigencia demás bienes diferentes a equipos móviles, portátiles</t>
  </si>
  <si>
    <t>Dinero y títulos valores dentro y fuera de caja fuerte, por evento.</t>
  </si>
  <si>
    <t>Elementos de almacén e inventarios.</t>
  </si>
  <si>
    <t>Todo Riesgo para obras de arte y artículos valiosos, y todos los demás que hagan parte del patrimonio cultural de la Entidad o por los que sea legalmente responsable. Ver relación adjunta.</t>
  </si>
  <si>
    <t>Archivos y documentos</t>
  </si>
  <si>
    <t xml:space="preserve"> Cláusulas y/o condiciones adicionales.</t>
  </si>
  <si>
    <t>Para aquellas cláusulas y/o condiciones adicionales para las que no se indique sublímite se entenderá que estas operan al 100%.</t>
  </si>
  <si>
    <t>*Localización del siniestro.</t>
  </si>
  <si>
    <t>*Fecha de la pérdida.</t>
  </si>
  <si>
    <t>*Descripción de lo ocurrido.</t>
  </si>
  <si>
    <t xml:space="preserve">La Aseguradora podrá inspeccionar los daños dentro de un lapso no mayor a tres (3) días calendario contados desde el día en que haya recibido el aviso, vencido este plazo el asegurado queda facultado para reparar los daños. </t>
  </si>
  <si>
    <t>B = X (0.7 P - S)</t>
  </si>
  <si>
    <t>Donde:</t>
  </si>
  <si>
    <t>B = Bonificación de retorno por experiencia siniestral.</t>
  </si>
  <si>
    <t>P = Primas recaudadas del periodo.</t>
  </si>
  <si>
    <t>S =  Siniestros que afecten la póliza (Pagados + Pendientes del periodo)</t>
  </si>
  <si>
    <t>Los siniestros a los que se refiere la fórmula arriba indicada, serán registrados siempre que la fecha de su aviso a la aseguradora corresponda a la vigencia objeto del cálculo.</t>
  </si>
  <si>
    <t>Hurto de motores, tableros, accesorios y elementos de la maquinaria.</t>
  </si>
  <si>
    <t>Hurto de partes y/o elementos de las edificaciones, incluido el daño emergente con ocasión del evento o su tentativa.</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</si>
  <si>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</si>
  <si>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</si>
  <si>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</si>
  <si>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La anterior cláusula no es procedente si el daño o perjuicio ha sido cometido con Dolo.</t>
  </si>
  <si>
    <t xml:space="preserve">Para equipos móviles y/o portátiles en caso de hurto dentro de los predios se aplicará el deducible que corresponda a éste amparo y no se aplicará el de equipos móviles y/o portátiles fuera de predios.  </t>
  </si>
  <si>
    <t xml:space="preserve">Pago de la indemnización para bienes asegurados de difícil estimación en dinero (obras de arte y artículos de especial valor artístico).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restauración,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a través  del giro a personas naturales, curadores, firmas especializadas o proveedores con los cuales la Entidad decida restaurarlos o reemplazarlos, o mediante el pago del valor acordado o admitido declarado por la Entidad y aceptado por la Aseguradora, y la compañía a petición escrita de la Entidad Asegurada, efectuará el pago de la indemnización, hasta el monto de su responsabilidad,  bajo estas condiciones. </t>
  </si>
  <si>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equipos electricos, electrónicos y rotura de maquinaria.</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</si>
  <si>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</si>
  <si>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</si>
  <si>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Tabla de demérito por uso. Solo opera en caso de pérdida total por Daño Interno en equipos eléctricos y electrónicos y rotura de maquinaria . El demérito aplicable según los porcentajes aquí establecidos, se aplicará a partir del año alcanzado por el equipo afectado</t>
  </si>
  <si>
    <t>Edad Equipo</t>
  </si>
  <si>
    <t>Porcentaje anual</t>
  </si>
  <si>
    <t>Máximo demérito acumulado</t>
  </si>
  <si>
    <t>Superior a 10 años</t>
  </si>
  <si>
    <t xml:space="preserve"> Gastos Adicionales</t>
  </si>
  <si>
    <t>La póliza se extiende a amparar los siguientes gastos en que razonablemente incurra LA PREVISORA S.A..</t>
  </si>
  <si>
    <t>- Estos gastos no se encuentran contenidos en el límite máximo de indemnización pactado.</t>
  </si>
  <si>
    <t>- Para los gastos relacionados a continuación no aplican deducibles:</t>
  </si>
  <si>
    <t>- Las condiciones a continuación relacionadas operan al 100% del valor demostrado por LA PREVISORA S.A. sin exceder el límite a continuación indicado.</t>
  </si>
  <si>
    <t xml:space="preserve">Gastos para acelerar la reparación, reacondicionamiento o el reemplazo de los bienes asegurados. </t>
  </si>
  <si>
    <t>Bono de retorno por experiencia siniestral (B). La Aseguradora reconocerá a la Entidad. una devolución sobre la prima recaudada del periodo (sin IVA), del valor calculado sobre el valor positivo que resulte de aplicar la siguiente formula:</t>
  </si>
  <si>
    <t>Sin deducible</t>
  </si>
  <si>
    <r>
      <rPr>
        <b/>
        <sz val="10"/>
        <color indexed="8"/>
        <rFont val="Century Gothic"/>
        <family val="2"/>
      </rPr>
      <t xml:space="preserve">Pago de la indemnización a proveedores o contratistas. </t>
    </r>
    <r>
      <rPr>
        <sz val="10"/>
        <color indexed="8"/>
        <rFont val="Century Gothic"/>
        <family val="2"/>
      </rPr>
      <t>A solicitud expresa del Asegurado.</t>
    </r>
  </si>
  <si>
    <t>No aplicación de la cláusula de compensación hasta 50% en caso de siniestro.</t>
  </si>
  <si>
    <r>
      <rPr>
        <b/>
        <sz val="10"/>
        <rFont val="Century Gothic"/>
        <family val="2"/>
      </rPr>
      <t xml:space="preserve">No aplicación de garantías: </t>
    </r>
    <r>
      <rPr>
        <sz val="10"/>
        <rFont val="Century Gothic"/>
        <family val="2"/>
      </rPr>
      <t>Queda expresamente acordado y aceptado que la cobertura otorgada no queda sujeta al cumplimiento de ningún tipo de garantías.</t>
    </r>
  </si>
  <si>
    <t>Modificación de condiciones pactadas en la póliza de común acuerdo.</t>
  </si>
  <si>
    <r>
      <rPr>
        <b/>
        <sz val="10"/>
        <rFont val="Century Gothic"/>
        <family val="2"/>
      </rPr>
      <t xml:space="preserve">Modificación a cargos. </t>
    </r>
    <r>
      <rPr>
        <sz val="10"/>
        <rFont val="Century Gothic"/>
        <family val="2"/>
      </rPr>
      <t>Cobertura automática sin reporte de novedades.</t>
    </r>
  </si>
  <si>
    <t>Gastos para la preservación de Bienes.</t>
  </si>
  <si>
    <t xml:space="preserve">Gastos para la demostración de la ocurrencia y cuantía de la pérdida. </t>
  </si>
  <si>
    <r>
      <rPr>
        <b/>
        <sz val="10"/>
        <rFont val="Century Gothic"/>
        <family val="2"/>
      </rPr>
      <t xml:space="preserve">Experticio técnico. </t>
    </r>
    <r>
      <rPr>
        <sz val="10"/>
        <rFont val="Century Gothic"/>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</si>
  <si>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0"/>
        <color indexed="8"/>
        <rFont val="Century Gothic"/>
        <family val="2"/>
      </rPr>
      <t>Determinación de la pérdida indemnizable:</t>
    </r>
    <r>
      <rPr>
        <sz val="10"/>
        <color indexed="8"/>
        <rFont val="Century Gothic"/>
        <family val="2"/>
      </rPr>
      <t xml:space="preserve">
Bajo  esta  cláusula,  la Aseguradora  debe  dejar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</si>
  <si>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rPr>
        <b/>
        <sz val="10"/>
        <rFont val="Century Gothic"/>
        <family val="2"/>
      </rPr>
      <t xml:space="preserve">Designación de bienes.  </t>
    </r>
    <r>
      <rPr>
        <sz val="10"/>
        <rFont val="Century Gothic"/>
        <family val="2"/>
      </rPr>
      <t>Se acepta la denominación en libros, registros o sistemas utilizados por el asegurado.</t>
    </r>
  </si>
  <si>
    <r>
      <t xml:space="preserve">Designación de ajustadores: </t>
    </r>
    <r>
      <rPr>
        <sz val="10"/>
        <color indexed="8"/>
        <rFont val="Century Gothic"/>
        <family val="2"/>
      </rPr>
      <t>Queda entendido, convenido y aceptado que, en caso de siniestros amparados por la presente póliza que requieran la asignación de un perito ajustador, la Aseguradora efectuará su contratación previo acuerdo y aprobación del Asegurado.</t>
    </r>
  </si>
  <si>
    <r>
      <rPr>
        <b/>
        <sz val="10"/>
        <rFont val="Century Gothic"/>
        <family val="2"/>
      </rPr>
      <t>Definición Ampliada de Servidor, empleado o trabajador de la Entidad:</t>
    </r>
    <r>
      <rPr>
        <sz val="10"/>
        <rFont val="Century Gothic"/>
        <family val="2"/>
      </rPr>
      <t xml:space="preserve">
Empleado y/o trabajador y/o servidor, comprende a representantes legales, funcionarios y/o empleados del asegurado vinculados a este mediante contrato de trabajo, orden de trabajo o mediante nombramiento por decreto o resolución. Igualmente se entienden los trabajadores ocasionales, temporales, transitorios y a quienes sin serlo realicen prácticas o investigaciones en sus dependencias, como estudiantes o visitantes especiales, con la previa y expresa autorización del asegurado. Así mismo se entienden todas las personas naturales, contratistas y subcontratistas independientes y demás que requiera la entidad para su normal funcionamiento, que presten sus servicios en sedes del asegurado, bajo cualquier título o contrato y que trabajen o se desempeñen bajo instrucciones de la entidad.</t>
    </r>
  </si>
  <si>
    <r>
      <rPr>
        <b/>
        <sz val="10"/>
        <rFont val="Century Gothic"/>
        <family val="2"/>
      </rPr>
      <t xml:space="preserve">Conocimiento del riesgo: </t>
    </r>
    <r>
      <rPr>
        <sz val="10"/>
        <rFont val="Century Gothic"/>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</si>
  <si>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rPr>
        <b/>
        <sz val="10"/>
        <rFont val="Century Gothic"/>
        <family val="2"/>
      </rPr>
      <t xml:space="preserve">Concurrencia de amparos, cláusulas y condiciones. </t>
    </r>
    <r>
      <rPr>
        <sz val="10"/>
        <rFont val="Century Gothic"/>
        <family val="2"/>
      </rPr>
      <t>Queda entendido, convenido y aceptado, que si dos o más amparos, cláusulas o condiciones otorgan cobertura a un mismo evento, se indemnizará con base en aquella que ofrezca mayor protección para los intereses del asegurado. De igual manera prevaleceran los amparos, cláusulas o condiciones que otorguen coberturas sobre aquellos que las excluyan. En todo caso y ante cualquier discrepancia sobre cúal es el amparo, cláusula o condición aplicable a un caso determinado, se aplicará aquella que determine el asegurado de acuerdo a su conveniencia.</t>
    </r>
  </si>
  <si>
    <r>
      <rPr>
        <b/>
        <sz val="10"/>
        <rFont val="Century Gothic"/>
        <family val="2"/>
      </rPr>
      <t xml:space="preserve">Cláusula de aplicación de condiciones particulares: </t>
    </r>
    <r>
      <rPr>
        <sz val="10"/>
        <rFont val="Century Gothic"/>
        <family val="2"/>
      </rPr>
      <t xml:space="preserve">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 </t>
    </r>
  </si>
  <si>
    <r>
      <rPr>
        <b/>
        <sz val="10"/>
        <rFont val="Century Gothic"/>
        <family val="2"/>
      </rPr>
      <t>Arbitramento a opción del asegurado:</t>
    </r>
    <r>
      <rPr>
        <sz val="10"/>
        <rFont val="Century Gothic"/>
        <family val="2"/>
      </rPr>
      <t xml:space="preserve">
Queda  expresamente  acordado  que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 y que la aplicación de esta condición estará sujeta a la decisión del asegurado.</t>
    </r>
  </si>
  <si>
    <t>Apropiación de bienes por parte de empleados del asegurado al amparo de situaciones por los eventos de incendio, explosión, terremoto y terrorismo.</t>
  </si>
  <si>
    <t>Juicios con responsabilidad fiscal.</t>
  </si>
  <si>
    <t>Gastos de Rendición de cuentas.</t>
  </si>
  <si>
    <t>Gastos de Reconstrucción de cuentas, libros y/o registros contables.</t>
  </si>
  <si>
    <t>Alcances fiscales.</t>
  </si>
  <si>
    <t>Delitos contra la administración pública.</t>
  </si>
  <si>
    <t>Delitos contra el patrimonio económico.</t>
  </si>
  <si>
    <t>Básico de manejo.</t>
  </si>
  <si>
    <r>
      <t xml:space="preserve">Coberturas. </t>
    </r>
    <r>
      <rPr>
        <sz val="10"/>
        <rFont val="Century Gothic"/>
        <family val="2"/>
      </rPr>
      <t>Para las cláusulas y/o condiciones en las que no se indique sublímite se entenderá que para estas aplica el 100% del límite asegurado.</t>
    </r>
  </si>
  <si>
    <t>Periodo adicional de cobertura de mínimo 30 días en caso de no renovación de la póliza para la siguiente anualidad.</t>
  </si>
  <si>
    <r>
      <rPr>
        <b/>
        <sz val="10"/>
        <rFont val="Century Gothic"/>
        <family val="2"/>
      </rPr>
      <t xml:space="preserve">Cobertura territorial. </t>
    </r>
    <r>
      <rPr>
        <sz val="10"/>
        <rFont val="Century Gothic"/>
        <family val="2"/>
      </rPr>
      <t>Colombia.</t>
    </r>
  </si>
  <si>
    <r>
      <rPr>
        <b/>
        <sz val="10"/>
        <rFont val="Century Gothic"/>
        <family val="2"/>
      </rPr>
      <t>Legislación,</t>
    </r>
    <r>
      <rPr>
        <sz val="10"/>
        <rFont val="Century Gothic"/>
        <family val="2"/>
      </rPr>
      <t xml:space="preserve"> Colombiana.</t>
    </r>
  </si>
  <si>
    <r>
      <rPr>
        <b/>
        <sz val="10"/>
        <rFont val="Century Gothic"/>
        <family val="2"/>
      </rPr>
      <t>Tipo de póliza:</t>
    </r>
    <r>
      <rPr>
        <sz val="10"/>
        <rFont val="Century Gothic"/>
        <family val="2"/>
      </rPr>
      <t xml:space="preserve"> Póliza de Manejo para entidades oficiales. El tomador tiene contratada simultáneamente la póliza de Infidelidad y Riesgos Financieros, es condición que al afectarse, esta póliza y la de Infidelidad y Riesgos Financieros por un mismo evento amparado, la cobertura se afectará indistintamente a la existencia de la otra póliza.</t>
    </r>
  </si>
  <si>
    <r>
      <rPr>
        <b/>
        <sz val="10"/>
        <rFont val="Century Gothic"/>
        <family val="2"/>
      </rPr>
      <t xml:space="preserve">Objeto del seguro: </t>
    </r>
    <r>
      <rPr>
        <sz val="10"/>
        <rFont val="Century Gothic"/>
        <family val="2"/>
      </rPr>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r>
  </si>
  <si>
    <t>NOTA: Debe tener en cuenta que no se aceptará propuestas que incluyan condiciones correspondientes al contrato de Reaseguro</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</si>
  <si>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</si>
  <si>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Designación de Ajustadores en caso de reclamo: Se debe enunciar la terna de Ajustadores. La designación del Ajustador será de común acuerdo con el Asegurado de la terna señalada.</t>
  </si>
  <si>
    <t>Deducible: $ 75.000.000.oo por todo y cada pérdida/ reclamación con relación a todas las cláusulas de seguro de las secciones A, B en el agregado para la clausualde seguros 6 de la seción a solamente.</t>
  </si>
  <si>
    <t>Costos de limpieza. Sublimite $1,000,000,000</t>
  </si>
  <si>
    <t>La exclusión 7 se enmienda para eliminar las palabras “en cualquier reclamación, y en cualquier acción, demanda u otro proceso para hacer valer una reclamación bajo esta póliza por pérdidas o daños, la carga de probar que esa pérdida o daño no cae dentro de esta exclusión general recaerá sobre el Asegurado”.</t>
  </si>
  <si>
    <t>La Condición General 20. "interpretación" se enmienda aquí para borrar las palabras "Inglaterra" y "texto Inglés" y reemplazarlas por las palabras " Colombia" y “texto en español”.</t>
  </si>
  <si>
    <t>La Condición General 10. "Procesos legales para Recuperación de pérdidas" se enmienda aquí para borrar las palabras "Reino Unido" y reemplazarlas por la palabra "Colombia”.</t>
  </si>
  <si>
    <t>ii) al momento del siniestro tal característica fraudulenta esté contenida solamente en las instrucciones electrónicas de computadora del Asegurado y no esté presente en las instrucciones electrónicas para computadora vendida a otros clientes o cuyas características fraudulentas fueron insertadas con posterioridad a la fecha de adquisición.</t>
  </si>
  <si>
    <t>i) ningún comprador de la mencionada instrucción electrónica de computadora haya descubierto una pérdida asegurable resultante de tal característica fraudulenta durante un período de 60 días desde la fecha de descubrimiento de la pérdida por el Asegurado, o</t>
  </si>
  <si>
    <t>La Exclusión (19) se enmienda para leerse como sigue: "pérdida resultante de las características fraudulentas contenidas en instrucciones electrónicas de computadora al tiempo de su adquisición de un vendedor o consultor, siempre que aquellas instrucciones electrónicas de computadora hayan sido desarrolladas para la venta o para ser vendidas a múltiples clientes. Se entiende, sin embargo esta exclusión no se aplicará cuando:</t>
  </si>
  <si>
    <t>La Exclusión (15) se enmienda para agregar las palabras "a menos que tal información sea utilizada en cualquier acto fraudulento que de lugar a una pérdida financiera directa bajo esta Póliza".</t>
  </si>
  <si>
    <t>La Exclusión (6) se modifica agregando lo siguiente: "(c) o a menos que sea cubierto por la Extensión de Gastos de Limpieza adjunta".</t>
  </si>
  <si>
    <t>Definición (9) "Sistema de Comunicación Electrónica" se enmienda para incluir las palabras "o como recientemente utilizada durante el período de vigencia de la Póliza" después de las palabras "formulario de solicitud".</t>
  </si>
  <si>
    <t>Definición (8) "Sistema de Comunicación para Clientes" se enmienda para insertar las palabras "o como recientemente se utilice durante el período de póliza" entre las palabras "Formulario" y "cual".</t>
  </si>
  <si>
    <t>Definición (7) "Virus de Computación" deberá leerse tanto en singular como en plural.</t>
  </si>
  <si>
    <t>Definición (6) "Sistema de Computación" se enmienda para adicionar las palabras "y/o computadoras personales" entre las palabras "computadora" y "apropiado".</t>
  </si>
  <si>
    <t>Definición (5) "Terminales de Comunicación" se enmienda para agregar las palabras "o pantalla táctil (Touchscreen)" después de la palabra "mouse". Esta definición también se enmienda para incluir computadoras personales mientras son utilizadas como terminales de comunicación.</t>
  </si>
  <si>
    <t>Definición (4) Depósito Central se modifica incluyendo las palabras "o como recién se utilice durante el período de póliza” después de "Formulario de Solicitud".</t>
  </si>
  <si>
    <t>Se incluye Cobertura de Internet.</t>
  </si>
  <si>
    <t>Sección B Crimen por Computador</t>
  </si>
  <si>
    <t>Anexo de Carta de Efectivo: Mediante esta cobertura se ampara la perdida de cualquier artículo o artículos, por cualquier causa, adjunto a una carta de efectivo mientras se encuentren en tránsito durante el curso de cobro, presentación o pago entre cualquier oficina del asegurado y cualquier lugar del mundo, En el evento que cualquier Banco devuelva ese artículo al asegurado, ese artículo se considerará en tránsito hasta ser recibido por el asegurado. También se amparan los gastos telefónicos, sueldos pagados a empleados adicionales u horas extras a empleados.</t>
  </si>
  <si>
    <t>Los valores en riego en predios son los detallados en el formulario de solicitud del Asegurado. Los valores son al cierre de atención de las oficinas y no reflejan aumentos o incrementos temporales que se dan en el curso normal de los negocios. Adicionalmente, todos los predios están automáticamente cubiertos hasta el 150% de los valores en riesgos declarados, con relación a las cantidades mantenidas en los predios en cualquier momento y por un período máximo de 72 horas (días festivos reconocidos no se tienen en cuenta para este período).</t>
  </si>
  <si>
    <t>Cláusula de seguro No. 2, Predios, se extiende para incluir los bienes del Asegurado mientras estos bienes sean mantenidos bajo acuerdos de custodia con terceras partes, mientras se encuentren en los predios de esos terceros.</t>
  </si>
  <si>
    <t>Anexo de gastos de auditoria. La cobertura está sublimitada a $500,000,000 por toda y cada pérdida y en el agregado en exceso de $10,000,000 toda y cada pérdida.</t>
  </si>
  <si>
    <t>Reconstrucción de libros de cuentas, registros y documentos. La cobertura está sublimitada a $500,000,000 por toda y cada pérdida.</t>
  </si>
  <si>
    <r>
      <t xml:space="preserve">Extensión de responsabilidad por </t>
    </r>
    <r>
      <rPr>
        <b/>
        <sz val="10"/>
        <rFont val="Century Gothic"/>
        <family val="2"/>
      </rPr>
      <t>orden de no pago</t>
    </r>
    <r>
      <rPr>
        <sz val="10"/>
        <rFont val="Century Gothic"/>
        <family val="2"/>
      </rPr>
      <t xml:space="preserve"> o negativa a pagar cheques.</t>
    </r>
  </si>
  <si>
    <r>
      <t xml:space="preserve">La definición de bienes se extiende a cubrir </t>
    </r>
    <r>
      <rPr>
        <b/>
        <sz val="10"/>
        <rFont val="Century Gothic"/>
        <family val="2"/>
      </rPr>
      <t>obras de arte</t>
    </r>
    <r>
      <rPr>
        <sz val="10"/>
        <rFont val="Century Gothic"/>
        <family val="2"/>
      </rPr>
      <t>: La cobertura para obras de arte que son propiedad del Asegurado o por las cuales sea el responsable. Las obras de arte que sean adquiridas por el Asegurado durante la vigencia de la póliza serán automáticamente cubiertas sin notificación previa a los Aseguradores y sin pago de prima adicional. La cobertura será en exceso de $5,000,000 toda y cada pérdida.</t>
    </r>
  </si>
  <si>
    <t>La Condición Precedente de Responsabilidad del clausulado DHP84 numeral A) es modificada eliminando las palabras "período de 12 meses" y remplazándolas por "año calendario".</t>
  </si>
  <si>
    <t>Extensión de incendio, tifón, huracán, ciclón, erupción volcánica, terremoto, fuego subterráneo u otras convulsiones de la naturaleza para dinero y títulos valores.</t>
  </si>
  <si>
    <t>Se incluye cobertura de pérdida de derechos de suscripción.</t>
  </si>
  <si>
    <t>Cláusula de desaparición misteriosa e inexplicable de Dinero y Títulos Valores</t>
  </si>
  <si>
    <t xml:space="preserve">Cláusula de reposición de títulos valores, en exceso de $5,000,000 toda y cada pérdida </t>
  </si>
  <si>
    <t>Extensión a extorsión (lesiones personales/daños a la propiedad)</t>
  </si>
  <si>
    <t>Anexo de telex probados incluyendo facsímiles probados.</t>
  </si>
  <si>
    <t xml:space="preserve">Extensión de actos mal intencionados de terceros, vandalismo, conmoción civil, motín, huelga para títulos valores y dinero </t>
  </si>
  <si>
    <r>
      <t xml:space="preserve">Costo financiero neto </t>
    </r>
    <r>
      <rPr>
        <sz val="10"/>
        <rFont val="Century Gothic"/>
        <family val="2"/>
      </rPr>
      <t>con respecto a títulos valores: Se reconocerá al Asegurado una tasa de interés máxima de 2.5% mensual sujeto a un límite máximo de indemnización de $200,000,000 por mes y $1.800,000,000 en el agregado anual, con un período máximo de indemnización de nueve meses y deducible de 15 días. Se excluye la pérdida o extravío negligente de títulos valores.</t>
    </r>
  </si>
  <si>
    <t>Extensión de Directores y Miembros de Junta según texto HANC 70</t>
  </si>
  <si>
    <t>Se incluye dentro de la definición de bienes o propiedad las "colecciones de monedas, cerámicas, colecciones de estampillas".</t>
  </si>
  <si>
    <r>
      <t xml:space="preserve">Cobertura de </t>
    </r>
    <r>
      <rPr>
        <b/>
        <sz val="10"/>
        <rFont val="Century Gothic"/>
        <family val="2"/>
      </rPr>
      <t>empleados no identificados:</t>
    </r>
    <r>
      <rPr>
        <sz val="10"/>
        <rFont val="Century Gothic"/>
        <family val="2"/>
      </rPr>
      <t xml:space="preserve"> Si se alega que una pérdida ha sido causada por fraude o deshonestidad de cualquiera de los empleados del Asegurado y el Asegurado no puede designar el empleado o empleados específicos causantes de tal pérdida, el Asegurado de todas formas tendrá el beneficio de la cláusula de seguros No.1 (Infidelidad) siempre que la evidencia presentada o sometida por el Asegurado pruebe más allá de cualquier duda razonable que la pérdida fue debido al fraude o deshonestidad de tal o tales empleados del Asegurado y siempre que la responsabilidad de los Aseguradores no exceda el limite asegurado.</t>
    </r>
  </si>
  <si>
    <t>Todas los anteriores se consideran empleados mientras estén prestando dichos servicios dentro de los establecimientos de la Entidad asegurada, en forma permanente y bajo el control o supervisión directa de la Entidad asegurada e incluye los primeros treinta (30) días siguientes a la dejación del cargo o a la terminación de sus servicios, según sea el caso</t>
  </si>
  <si>
    <t>i.      Abogados contratados por el asegurado para la prestación de servicios para el mismo y los empleados de dichos abogados, mientras estén prestando servicios para el asegurado.</t>
  </si>
  <si>
    <t>h.    Cualquier persona o compañía empleada por el asegurado para prestar servicios de procesamiento de datos, de cheques u otros récords de contabilidad del asegurado</t>
  </si>
  <si>
    <t>g.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</si>
  <si>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f.     Personas suministradas por compañías especializadas para desarrollar trabajos propios del asegurado y bajo supervisión en cualquiera de las oficinas o predios del asegurado</t>
  </si>
  <si>
    <t>e.    Empleados de seguridad y contratistas y sus empleados, mientras dichos contratistas estén desarrollando servicios temporales para el asegurado.</t>
  </si>
  <si>
    <t>d.    Contratistas bajo la Prestación de Servicios Profesionales</t>
  </si>
  <si>
    <t>c.    Estudiantes invitados mientras estén prosiguiendo estudios o deberes en los predios del asegurado</t>
  </si>
  <si>
    <t>b.    Uno o más oficinistas o empleados del asegurado.</t>
  </si>
  <si>
    <t>a.    Los asesores y consultores que desarrollan funciones en LA PREVISORA S.A. COMPAÑÍA DE SEGUROS</t>
  </si>
  <si>
    <r>
      <t xml:space="preserve">Definición de trabajador o empleado: </t>
    </r>
    <r>
      <rPr>
        <sz val="10"/>
        <rFont val="Century Gothic"/>
        <family val="2"/>
      </rPr>
      <t>se acepta bajo la presente cláusula, que el término "trabajador empleado" dondequiera que se utilice en la póliza significará: La persona natural que, dentro del desempeño del cargo asegurado, presta su servicio a PREVISORA S.A. COMPAÑÍA DE SEGUROS, vinculada a éste mediante contrato de trabajo, orden de trabajo o mediante nombramiento por decreto o resolución:</t>
    </r>
  </si>
  <si>
    <r>
      <t>Cobertura automática para predios y empleados adicionales:</t>
    </r>
    <r>
      <rPr>
        <sz val="10"/>
        <rFont val="Century Gothic"/>
        <family val="2"/>
      </rPr>
      <t xml:space="preserve"> Bajo esta cláusula se otorga amparo automático a todo nuevo empleado y/o predio, durante la vigencia de la misma, sin que exista la obligación por parte del Asegurado de reportarlos, la inclusión será sin cobro de prima adicional.</t>
    </r>
  </si>
  <si>
    <t>Sección A Infidelidad y Riesgos Financieros</t>
  </si>
  <si>
    <r>
      <t xml:space="preserve">Se incluyen </t>
    </r>
    <r>
      <rPr>
        <b/>
        <sz val="10"/>
        <rFont val="Century Gothic"/>
        <family val="2"/>
      </rPr>
      <t>gastos de reclamación</t>
    </r>
    <r>
      <rPr>
        <sz val="10"/>
        <rFont val="Century Gothic"/>
        <family val="2"/>
      </rPr>
      <t>: Como consecuencia de honorarios y gastos incurridos y pagados por el Asegurado, con la aprobación previa de los Aseguradores, a contadores independientes u otros especialistas para determinar la cantidad y la extensión de una pérdida cubierta bajo esta póliza.</t>
    </r>
  </si>
  <si>
    <r>
      <t>Aviso de siniestro</t>
    </r>
    <r>
      <rPr>
        <sz val="10"/>
        <rFont val="Century Gothic"/>
        <family val="2"/>
      </rPr>
      <t>: 60 días.</t>
    </r>
  </si>
  <si>
    <r>
      <t>Cláusula de cancelación</t>
    </r>
    <r>
      <rPr>
        <sz val="10"/>
        <rFont val="Century Gothic"/>
        <family val="2"/>
      </rPr>
      <t>: 90 días.</t>
    </r>
  </si>
  <si>
    <r>
      <t xml:space="preserve">Cláusula de </t>
    </r>
    <r>
      <rPr>
        <b/>
        <sz val="10"/>
        <rFont val="Century Gothic"/>
        <family val="2"/>
      </rPr>
      <t>no renovación tácita o automática</t>
    </r>
    <r>
      <rPr>
        <sz val="10"/>
        <rFont val="Century Gothic"/>
        <family val="2"/>
      </rPr>
      <t>: Se entiende y acuerda que no existirá renovación tácita o automática de este seguro.</t>
    </r>
  </si>
  <si>
    <t>Restablecimiento automático del limite asegurado por pago de siniestro por una vez, sin cobro de prima adicional.</t>
  </si>
  <si>
    <t>Se ha tomado nota del artículo 1081 del Código de Comercio Colombiano.</t>
  </si>
  <si>
    <r>
      <t>Bono por no reclamación</t>
    </r>
    <r>
      <rPr>
        <sz val="10"/>
        <rFont val="Century Gothic"/>
        <family val="2"/>
      </rPr>
      <t>: Descuento del 12.5% de la prima pagadero al vencimiento de la póliza, sujeto a renovar con la misma Aseguradora y a que no existan pérdidas pagadas y/o reclamos pendientes o conocimiento de eventos que puedan llegar a serlo.</t>
    </r>
  </si>
  <si>
    <t>Fecha de retroactividad: Ilimitada</t>
  </si>
  <si>
    <t>Cláusula de limitación de descubrimiento</t>
  </si>
  <si>
    <t xml:space="preserve">Todas las extensiones y coberturas forman parte de y no son en adición al limite total agregado de la presente póliza, salvo los costos de defensa del asegurado, los cuales serán en adición al límite total agregado. </t>
  </si>
  <si>
    <t>Todas las Secciones</t>
  </si>
  <si>
    <t>Colombiana</t>
  </si>
  <si>
    <t>Jurisdicción</t>
  </si>
  <si>
    <t>Mundial</t>
  </si>
  <si>
    <t>Límite Territorial</t>
  </si>
  <si>
    <t>Crimen por Computador</t>
  </si>
  <si>
    <t>Costos legales y honorarios de abogados</t>
  </si>
  <si>
    <t>Moneda falsificada (todas las monedas del mundo)</t>
  </si>
  <si>
    <t>Falsificación</t>
  </si>
  <si>
    <t>Tránsito</t>
  </si>
  <si>
    <t>Predios (daños a establecimientos y sus contenidos)</t>
  </si>
  <si>
    <t xml:space="preserve">Infidelidad de empleados </t>
  </si>
  <si>
    <t>LSW 983</t>
  </si>
  <si>
    <t>DHP 84</t>
  </si>
  <si>
    <t>Infidelidad y Riesgos Financieros</t>
  </si>
  <si>
    <t>El proponente debe relacionar los clausulados que se utilizará en la propuesta y adjuntarlos.</t>
  </si>
  <si>
    <r>
      <t xml:space="preserve">Amparar bajo las condiciones de la Póliza de Infidelidad de Riesgos Financieros – I.R.F., las perdidas, daños y gastos en que tenga que incurrir PREVISORA S.A. COMPAÑÍA DE SEGUROS, a consecuencia de los riesgos a que está expuesto en el giro de su actividad, causados por empleados, terceros o en complicidad con éstos.
</t>
    </r>
    <r>
      <rPr>
        <b/>
        <sz val="10"/>
        <rFont val="Century Gothic"/>
        <family val="2"/>
      </rPr>
      <t>SE DEBE CONTEMPLAR QUE LOS LÍMITES DE LA PÓLIZA SON ANUALES, RAZON POR LA CUAL SE REESTABLECERAN EN CADA ANUALIDAD.</t>
    </r>
  </si>
  <si>
    <t xml:space="preserve">LA PREVISORA S.A.,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</si>
  <si>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Condiciones básicas obligatorias</t>
  </si>
  <si>
    <t>PÓLIZA DE SEGURO DE INFIDELIDAD Y RIESGOS FINANCIEROS</t>
  </si>
  <si>
    <r>
      <t xml:space="preserve">Revocación por parte del asegurado sin penalización (Liquidación a corto plazo). </t>
    </r>
    <r>
      <rPr>
        <sz val="10"/>
        <rFont val="Century Gothic"/>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</si>
  <si>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Primera opción de compra del vehículo recuperado. </t>
    </r>
    <r>
      <rPr>
        <sz val="10"/>
        <rFont val="Century Gothic"/>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</si>
  <si>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Pagos de responsabilidad civil con base en manifiesta responsabilidad. </t>
    </r>
    <r>
      <rPr>
        <sz val="10"/>
        <rFont val="Century Gothic"/>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</si>
  <si>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Pago de la indemnización directamente a contratistas y proveedores. </t>
    </r>
    <r>
      <rPr>
        <sz val="10"/>
        <rFont val="Century Gothic"/>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</si>
  <si>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t>Opción de restitución o reparación del bien o indemnización en dinero a conveniencia de la Entidad</t>
  </si>
  <si>
    <r>
      <t xml:space="preserve">No restricción de amparo o aplicación de garantías, por tipo, modelo, clase, uso o antigüedad de los vehículos. </t>
    </r>
    <r>
      <rPr>
        <sz val="10"/>
        <rFont val="Century Gothic"/>
        <family val="2"/>
      </rPr>
      <t>La aseguradora, mediante esta cláusula, acepta el otorgamiento de cobertura para la totalidad de los vehículos de propiedad o bajo responsabilidad de LA PREVISORA S.A., incluidos los que reciba dentro de la vigencia de la póliza, sin  aplicación de ninguna clase se restricción de cobertura y/o por tipo y/o antigüedad y/o cualquier otro aspecto.</t>
    </r>
  </si>
  <si>
    <r>
      <t xml:space="preserve">No subrogación. </t>
    </r>
    <r>
      <rPr>
        <sz val="10"/>
        <rFont val="Century Gothic"/>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</si>
  <si>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t>No pérdida de descuento por no reclamación, por exoneración de responsabilidad.</t>
  </si>
  <si>
    <t>No inspección de vehículos nuevos (Cero Kms)</t>
  </si>
  <si>
    <t>No exigencia de dispositivos de seguridad contra robo, a menos que la aseguradora lo ofrezca por su cuenta.</t>
  </si>
  <si>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</si>
  <si>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Marcacion antirrobo gratuita para los vehículos asegurados</t>
  </si>
  <si>
    <t>Los vehículos quedan asegurados con todos sus elementos y accesorios aunque no se hayan detallado expresamente</t>
  </si>
  <si>
    <r>
      <t xml:space="preserve">Inspección de vehículos actualmente asegurados. </t>
    </r>
    <r>
      <rPr>
        <sz val="10"/>
        <rFont val="Century Gothic"/>
        <family val="2"/>
      </rPr>
      <t>La Aseguradora, previa solicitud a la Entidad asegurada, podrá realizar la inspección de los vehículos actualmente asegurados bajo la póliza contratada por LA PREVISORA S.A.,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por la Previsora S.A. Cía de Seguros.</t>
    </r>
  </si>
  <si>
    <r>
      <t xml:space="preserve">Inexistencia de partes en el mercado. </t>
    </r>
    <r>
      <rPr>
        <sz val="10"/>
        <rFont val="Century Gothic"/>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</si>
  <si>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t>Extensión de Responsabilidad Civil cuando el vehículo no esté siendo conducido.</t>
  </si>
  <si>
    <t>Extensión de Responsabilidad Civil cuando el vehículo haya sido hurtado, siempre y cuando haya sido declarada por un juez de la Republica.</t>
  </si>
  <si>
    <t>Errores involuntarios en las características de los vehículos asegurados, aviso noventa (90) días.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</si>
  <si>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</si>
  <si>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Determinación del costo del seguro con tasa única, aplicable también a las nuevas inclusiones</t>
  </si>
  <si>
    <r>
      <t xml:space="preserve">Designación de Ajustadores. </t>
    </r>
    <r>
      <rPr>
        <sz val="10"/>
        <rFont val="Century Gothic"/>
        <family val="2"/>
      </rPr>
      <t>El Oferente debe contemplar en la propuesta, que la designación de los ajustadores se realizará de común acuerdo entre la aseguradora y el asegurado.</t>
    </r>
  </si>
  <si>
    <r>
      <t xml:space="preserve">Derechos sobre salvamento. </t>
    </r>
    <r>
      <rPr>
        <sz val="10"/>
        <rFont val="Century Gothic"/>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</si>
  <si>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t>Continuidad de amparo para los vehículos actualmente asegurados, sin restricciones.</t>
  </si>
  <si>
    <r>
      <t xml:space="preserve">Conocimiento del riesgo. </t>
    </r>
    <r>
      <rPr>
        <sz val="10"/>
        <rFont val="Century Gothic"/>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</si>
  <si>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Cobertura para vehículos blindados, </t>
    </r>
    <r>
      <rPr>
        <sz val="10"/>
        <rFont val="Century Gothic"/>
        <family val="2"/>
      </rPr>
      <t xml:space="preserve">incluido el amparo automático para los vehículos que adquiera o reciba el asegurado durante la vigencia de la póliza </t>
    </r>
    <r>
      <rPr>
        <b/>
        <sz val="10"/>
        <rFont val="Century Gothic"/>
        <family val="2"/>
      </rPr>
      <t xml:space="preserve"> </t>
    </r>
  </si>
  <si>
    <t>Cobertura para transporte de mercancías azarosas, inflamables o explosivas.</t>
  </si>
  <si>
    <r>
      <t xml:space="preserve">Arbitramento, a opción del Asegurado: </t>
    </r>
    <r>
      <rPr>
        <sz val="10"/>
        <rFont val="Century Gothic"/>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</si>
  <si>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t>X = Factor calificable, mínimo 5%</t>
  </si>
  <si>
    <t>Bienes bajo cuidado, tenencia, control y/o custodia (Declarados o no).</t>
  </si>
  <si>
    <r>
      <t xml:space="preserve">Avisos y Letreros. </t>
    </r>
    <r>
      <rPr>
        <sz val="10"/>
        <rFont val="Century Gothic"/>
        <family val="2"/>
      </rPr>
      <t>El oferente mediante esta cláusula acepta indemnizar el costo de la elaboración de los avisos y letreros, con que cuenten  los vehículos de propiedad o bajo responsabilidad de LA PREVISORA S.A. y que  los daños sean como consecuencia de un evento amparado por la póliza</t>
    </r>
  </si>
  <si>
    <t>Autorización de reparación de los vehículos dentro de los DOS (2) días siguientes a la formalización del reclamo.</t>
  </si>
  <si>
    <t>Autorización de reparaciones en caso de siniestro en concesionarios especializados y autorizados para vehículos modelo 2006, 2007, 2008, 2009, 2010, 2011 , 2012, 2013 y 2014 según la marca del vehículo afectado incluyendo las autorizaciones en talleres con los cuales la entidad tenga contratos de mantenimiento de vehiculos y pertenezcan a la red de talleres de la compañía.</t>
  </si>
  <si>
    <t>Aplicación de la misma tasa o descuento a nuevas inclusiones.</t>
  </si>
  <si>
    <r>
      <t xml:space="preserve">Anticipo de indemnización del 50%. </t>
    </r>
    <r>
      <rPr>
        <sz val="10"/>
        <rFont val="Century Gothic"/>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</si>
  <si>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Ampliación del radio de operaciones para el amparo en los países de Ecuador, Perú, Brazil,  Venezuela y Bolivia.</t>
  </si>
  <si>
    <r>
      <t xml:space="preserve">Ampliación del plazo para aviso de siniestro. </t>
    </r>
    <r>
      <rPr>
        <sz val="10"/>
        <rFont val="Century Gothic"/>
        <family val="2"/>
      </rPr>
      <t>El Asegurado notificará todos los siniestros por vía telefónica, o por mensaje de telefax  o e -mail lo más pronto posible con no más de sesenta (60) días posteriores al conocimiento del incidente, pérdida o daño que pueda tener relación con este seguro</t>
    </r>
  </si>
  <si>
    <r>
      <t xml:space="preserve">Ampliación del plazo para aviso de revocación de la póliza: </t>
    </r>
    <r>
      <rPr>
        <sz val="10"/>
        <rFont val="Century Gothic"/>
        <family val="2"/>
      </rPr>
      <t xml:space="preserve">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</si>
  <si>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Amparo automático de vehículos omitidos en la relación inicial</t>
    </r>
    <r>
      <rPr>
        <sz val="10"/>
        <rFont val="Century Gothic"/>
        <family val="2"/>
      </rPr>
      <t xml:space="preserve">, con término de noventa (90) días, con el respectivo cobro de la prima real </t>
    </r>
  </si>
  <si>
    <r>
      <t xml:space="preserve">Amparo automatico de vehiculos nuevos o usados  Limite de $150,000,000  y término de noventa (90 ) días. para aviso. </t>
    </r>
    <r>
      <rPr>
        <sz val="10"/>
        <rFont val="Century Gothic"/>
        <family val="2"/>
      </rPr>
      <t>El Oferente debe señalar expresamente, que los vehículos automotores adquiridos o recibidos por la Entidad (excepto vehículos pesados), 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</si>
  <si>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Amparo automático de equipos y accesorios hasta por $20.000.000 por vehículo, con reporte de noventa (90 ) días.</t>
    </r>
    <r>
      <rPr>
        <sz val="10"/>
        <rFont val="Century Gothic"/>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</si>
  <si>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Actos de autoridad. </t>
    </r>
    <r>
      <rPr>
        <sz val="10"/>
        <rFont val="Century Gothic"/>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</si>
  <si>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 xml:space="preserve">Cláusula de aplicación de condiciones particulares. </t>
    </r>
    <r>
      <rPr>
        <sz val="10"/>
        <rFont val="Century Gothic"/>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</si>
  <si>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t>Cláusulas Básicas</t>
  </si>
  <si>
    <t>El valor asegurado para el inicio de la poliza,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</si>
  <si>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Valor asegurado casco</t>
  </si>
  <si>
    <t xml:space="preserve">Muerte o Lesiones a dos o más Personas    </t>
  </si>
  <si>
    <t xml:space="preserve">Muerte o Lesiones a una persona        </t>
  </si>
  <si>
    <t>Daños a Bienes de Terceros</t>
  </si>
  <si>
    <t xml:space="preserve">Básica </t>
  </si>
  <si>
    <t xml:space="preserve">Límites de Responsabilidad Civil Extracontractual para motos:                                           </t>
  </si>
  <si>
    <t xml:space="preserve">Límites de Responsabilidad Civil Extracontractual para vehículos diferentes a motos:                                           </t>
  </si>
  <si>
    <t xml:space="preserve">Límites asegurados Responsabilidad Civil Extracontractual para vehículos: </t>
  </si>
  <si>
    <r>
      <t>Daños Mutuos.</t>
    </r>
    <r>
      <rPr>
        <sz val="10"/>
        <rFont val="Century Gothic"/>
        <family val="2"/>
      </rPr>
      <t xml:space="preserve"> Bajo esta condición la cobertura de la póliza se extiende a amparar los daños que mutuamente se causen remolcador y remolque, a consecuencia de accidente.</t>
    </r>
  </si>
  <si>
    <t>60 Salarios mínimos Diarios Legales Vigentes</t>
  </si>
  <si>
    <t>SENTENCIA</t>
  </si>
  <si>
    <t>ALEGATOS DE CONCLUSION</t>
  </si>
  <si>
    <t>100 Salarios mínimos Diarios Legales Vigentes</t>
  </si>
  <si>
    <t>CONTESTACION DE LA DEMANDA - LLAMAMIENTO EN GARANTIA</t>
  </si>
  <si>
    <t>25 Salarios mínimos Diarios Legales Vigentes (Si se realiza la diligencia pero no se logra la conciliación) 75 Salarios mínimos diarios Legales Vigentes (Si se logra la conciliación)</t>
  </si>
  <si>
    <t>CONCILIACION (LEY 640 DE 2001)</t>
  </si>
  <si>
    <t>VALOR</t>
  </si>
  <si>
    <t>ETAPAS</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</si>
  <si>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</si>
  <si>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 xml:space="preserve">Queda igualmente convenido que la aseguradora de común acuerdo con LA PREVISORA S.A. podrá prestar la asistencia Jurídica en proceso de Reparación Directa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</si>
  <si>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de Reparación Directa, por Evento. </t>
    </r>
    <r>
      <rPr>
        <sz val="10"/>
        <rFont val="Century Gothic"/>
        <family val="2"/>
      </rPr>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</si>
  <si>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25 Salarios mínimos Diarios Legales Vigentes (Si se realiza la diligencia pero no se logra la conciliación) 75 Salarios mínimos Diarios Legales Vigentes (Si se logra la conciliación)</t>
  </si>
  <si>
    <t>AUDIENCIA DE CONCILIACION</t>
  </si>
  <si>
    <t>11 Salarios mínimos Diarios Legales Vigentes</t>
  </si>
  <si>
    <t>AUDIENCIAS DE CONCILIACION PREJUDICIAL</t>
  </si>
  <si>
    <t xml:space="preserve">Queda igualmente convenido que la aseguradora de común acuerdo con LA PREVISORA S.A., podrá prestar la asistencia Jurídica en proceso civil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</si>
  <si>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</si>
  <si>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11 SMDLV</t>
  </si>
  <si>
    <t>AUDIENCIAS PRELIMINARES</t>
  </si>
  <si>
    <t>114 SMDLV</t>
  </si>
  <si>
    <t>60 SMDLV</t>
  </si>
  <si>
    <t>AUDIENCIA DE REPARACION DE PERJUICIOS</t>
  </si>
  <si>
    <t>261 SMDLV</t>
  </si>
  <si>
    <t>120 SMDLV</t>
  </si>
  <si>
    <t>AUDIENCIA DE JUICIO ORAL (SENTENCIA CONDENATORIA O ABSOLUTORIA)</t>
  </si>
  <si>
    <t>81 SMDLV</t>
  </si>
  <si>
    <t>AUDIENCIA PREPARATORIA</t>
  </si>
  <si>
    <t>50 SMDLV</t>
  </si>
  <si>
    <t>AUDIENCIA DE ACUSACION O PRECLUSION</t>
  </si>
  <si>
    <t>33 SMDLV</t>
  </si>
  <si>
    <t>25 SMDLV</t>
  </si>
  <si>
    <t>AUDIENCIA DE SOLICITUD DE MEDIDA DE ASEGURAMIENTO</t>
  </si>
  <si>
    <t>92 SMDLV</t>
  </si>
  <si>
    <t>66 SMDLV</t>
  </si>
  <si>
    <t>AUDIENCIA DE FORMULACION DE IMPUTACION</t>
  </si>
  <si>
    <t>40 SMDLV</t>
  </si>
  <si>
    <t>32 SMDLV</t>
  </si>
  <si>
    <t>AUDIENCIA DE CONCILIACION PREPROCESAL Y/O LEGALIZACION DE LA CAPTURA</t>
  </si>
  <si>
    <t>REACCION IMEDIATA Y/O ACTUACION PREVIA O PREPROCESAL</t>
  </si>
  <si>
    <t>HOMICIDO</t>
  </si>
  <si>
    <t xml:space="preserve">LESIONES </t>
  </si>
  <si>
    <t>DELITOS</t>
  </si>
  <si>
    <t>TABLA DE HONORARIOS  PROCESO PENAL LEY 906 DE AGOSTO 31 DE 2004</t>
  </si>
  <si>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</si>
  <si>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en Viajes 24 horas incluyendo perímetro urbano (automóviles, camionetas y motos). </t>
    </r>
    <r>
      <rPr>
        <sz val="10"/>
        <rFont val="Century Gothic"/>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</si>
  <si>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Casa Cárcel</t>
    </r>
    <r>
      <rPr>
        <sz val="10"/>
        <rFont val="Century Gothic"/>
        <family val="2"/>
      </rPr>
      <t xml:space="preserve">  65 smdlv</t>
    </r>
  </si>
  <si>
    <t xml:space="preserve">Gastos de transportes por pérdidas totales (Daños y/o hurto y hurto calificado para automóviles, camperos y camionetas).Límite $32.000 diarios y hasta 60 días. </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</si>
  <si>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t>
    </r>
  </si>
  <si>
    <t>Amparo patrimonial</t>
  </si>
  <si>
    <t>No aplicación de deducibles.</t>
  </si>
  <si>
    <t>Huelga, Motin, Asonada, Conmoción Civil o Popular, explosión, terrorismo (Actos Mal Intencionados de Terceros), movimientos subersivos o, en general, conmociones populares de cualquier clase.</t>
  </si>
  <si>
    <t>Terremoto, Temblor y/o Erupción Volcánica y/o eventos de la naturaleza</t>
  </si>
  <si>
    <r>
      <t>Pérdida parcial o Total por Hurto o Hurto Calificado</t>
    </r>
    <r>
      <rPr>
        <sz val="10"/>
        <rFont val="Century Gothic"/>
        <family val="2"/>
      </rPr>
      <t xml:space="preserve"> (Incluidos actos  terroristas y riesgos asegurados por pólizas contratadas por el Gobierno Nacional o Entidades de cualquier orden).</t>
    </r>
  </si>
  <si>
    <r>
      <t>Pérdida Parcial por Daños</t>
    </r>
    <r>
      <rPr>
        <sz val="10"/>
        <rFont val="Century Gothic"/>
        <family val="2"/>
      </rPr>
      <t xml:space="preserve"> (Incluidos actos terroristas y riesgos asegurados por pólizas contratadas por el Gobierno Nacional o Entidades de cualquier orden).</t>
    </r>
  </si>
  <si>
    <r>
      <t>Pérdida Total por Daños</t>
    </r>
    <r>
      <rPr>
        <sz val="10"/>
        <rFont val="Century Gothic"/>
        <family val="2"/>
      </rPr>
      <t xml:space="preserve"> (Incluidos actos terroristas y riesgos asegurados por pólizas contratadas por el Gobierno Nacional o Entidades de cualquier orden).</t>
    </r>
  </si>
  <si>
    <t>El valor asegurado para el inicio de la póliza,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</si>
  <si>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Vehículos y Valores Asegurados:</t>
  </si>
  <si>
    <t>Amparar los daños y/o pérdidas que sufran los vehículos de propiedad o por los que sea legalmente responsable LA PREVISORA S.A., o aquellos daños a bienes o lesiones o muerte a terceros que causen.</t>
  </si>
  <si>
    <t xml:space="preserve">LA PREVISORA S.A., requiere la presentación de ofertas con las condiciones que se detallan a continuación, las cuales se consideran requisito mínimo obligatorio, </t>
  </si>
  <si>
    <t xml:space="preserve"> CONDICIONES BÁSICAS OBLIGATORIAS </t>
  </si>
  <si>
    <t xml:space="preserve"> PÓLIZA DE SEGURO DE AUTOMÓVILES </t>
  </si>
  <si>
    <t>TODAS LAS COBERTURAS DE LA PÓLIZA DEBERÁN OTORGARSE SIN DEDUCIBLES</t>
  </si>
  <si>
    <t xml:space="preserve">No restricción de horarios de la movilización </t>
  </si>
  <si>
    <t>• Descripción de lo ocurrido</t>
  </si>
  <si>
    <t>• Tipo de pérdida</t>
  </si>
  <si>
    <t>• Fecha de la pérdida</t>
  </si>
  <si>
    <t>Para aquellas cláusulas y/o condiciones adicionales para las que no se indique sublímite se entenderá que estas operan al 100% del límite máximo reportado por despacho.</t>
  </si>
  <si>
    <t>Gastos para la demostración del siniestro.</t>
  </si>
  <si>
    <t>• Extravio, estafa, engaño</t>
  </si>
  <si>
    <t>• Hurto Simple</t>
  </si>
  <si>
    <t>• Hurto calificado</t>
  </si>
  <si>
    <t>Perdida o daño material, incluido:</t>
  </si>
  <si>
    <t xml:space="preserve"> Coberturas Básicas:</t>
  </si>
  <si>
    <t>Presupuesto anual de movilización: La suma de $3.300.000.000.oo</t>
  </si>
  <si>
    <t>Medio de Transporte: Por  mensajero particular, terrestre, aéreo, marítimo, fluvial y/o férreo, y cualquier otro que el asegurado deba utilizar para el transporte de los bienes objeto de este seguro. Se aclara que la póliza cubre todo medio de movilización sin excepción.</t>
  </si>
  <si>
    <t>Movilizaciones entre dependencias y/o predios del asegurado y/o  lugares que requiera el asegurado y/o hasta bancos o corporaciones, casas de cambio o entidades con las que se tenga interés con las transacciones de la Entidad y viceversa (Trayectos Múltiples), en operaciones urbanas, rurales, intermunicipales, interdepartamentales e internacionales.</t>
  </si>
  <si>
    <t>Trayectos asegurados: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</si>
  <si>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</si>
  <si>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 xml:space="preserve">LA PREVISORA S.A., requiere la presentación de ofertas con las condiciones que se detallan a continuación, las cuales se consideran requisito mínimo obligatorio. </t>
  </si>
  <si>
    <t>CARGOS ASEGURADOS</t>
  </si>
  <si>
    <t>Según relación adjunta</t>
  </si>
  <si>
    <t>LIMITE TERRITORIAL</t>
  </si>
  <si>
    <t>Colombia</t>
  </si>
  <si>
    <t>LEY Y JURISDICCION</t>
  </si>
  <si>
    <t>Esta póliza gobernada por, y realizada de acuerdo con, las leyes de Colombia. Cualquier disputa entre las partes sobre los términos de esta póliza estará sujeta a la exclusiva jurisdicción de los Tribunales de Colombia.</t>
  </si>
  <si>
    <t>VALOR ASEGURADO</t>
  </si>
  <si>
    <t>SE DEBE CONTEMPLAR QUE LOS LÍMITES DE LA PÓLIZA SON ANUALES, RAZON POR LA CUAL SE REESTABLECERAN EN CADA ANUALIDAD.</t>
  </si>
  <si>
    <t>$4.000.000.000, por evento y en el agregado anual, el cual incluye sublimite de $2.800.000.000 para Gastos de Defensa en el agregado anual, con un sublimite por evento de $700.000.000</t>
  </si>
  <si>
    <t>Otros Costos procesales incluyendo cauciones judiciales $300.000.000 evento / vigencia, los cuales hacen parte de los gastos de defensa.</t>
  </si>
  <si>
    <t>DEDUCIBLE</t>
  </si>
  <si>
    <t>Procesos de Investigaciones Preliminares. Según tipo de proceso:</t>
  </si>
  <si>
    <t>Investigaciones preliminares: Toda investigación preliminar adelantada contra un servidor público asegurado, por parte de un organismo oficial antes que exista decisión de vinculación definitiva del asegurado a un proceso, siempre y cuando dentro de la investigación preliminar esté plenamente identificado el funcionario en el cargo asegurado, de acuerdo con los siguientes sublimites los cuales hacen parte del límite para gastos de defensa:</t>
  </si>
  <si>
    <t>LÍMITE AGREGADO ANUAL POR CARGO
$200.000.000</t>
  </si>
  <si>
    <r>
      <rPr>
        <b/>
        <sz val="10"/>
        <color theme="1"/>
        <rFont val="Century Gothic"/>
        <family val="2"/>
      </rPr>
      <t>NIVEL I CARGOS ASEGURADOS</t>
    </r>
    <r>
      <rPr>
        <sz val="10"/>
        <color theme="1"/>
        <rFont val="Century Gothic"/>
        <family val="2"/>
      </rPr>
      <t xml:space="preserve">
Presidente, Vicepresidentes y 
Miembros de Junta Directiva</t>
    </r>
  </si>
  <si>
    <r>
      <rPr>
        <b/>
        <sz val="10"/>
        <color theme="1"/>
        <rFont val="Century Gothic"/>
        <family val="2"/>
      </rPr>
      <t>NIVEL II CARGOS ASEGURADOS</t>
    </r>
    <r>
      <rPr>
        <sz val="10"/>
        <color theme="1"/>
        <rFont val="Century Gothic"/>
        <family val="2"/>
      </rPr>
      <t xml:space="preserve">
Gerentes, Jefes de Oficina, Subgerentes</t>
    </r>
  </si>
  <si>
    <t>LÍMITE AGREGADO ANUAL POR CARGO
$150.000.000</t>
  </si>
  <si>
    <r>
      <rPr>
        <b/>
        <sz val="10"/>
        <color theme="1"/>
        <rFont val="Century Gothic"/>
        <family val="2"/>
      </rPr>
      <t>NIVEL III CARGOS ASEGURADOS</t>
    </r>
    <r>
      <rPr>
        <sz val="10"/>
        <color theme="1"/>
        <rFont val="Century Gothic"/>
        <family val="2"/>
      </rPr>
      <t xml:space="preserve">
Especialistas, coordinadores, profesionales</t>
    </r>
  </si>
  <si>
    <t>LÍMITE AGREGADO ANUAL POR CARGO
$100.000.000</t>
  </si>
  <si>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</si>
  <si>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</si>
  <si>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</si>
  <si>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</si>
  <si>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Definición para Procesos Penales.</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</si>
  <si>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</si>
  <si>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</si>
  <si>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</si>
  <si>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Definición para Procesos Civiles. De acuerdo con la Ley 678 de 2001.</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</si>
  <si>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</si>
  <si>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Procesos Verbales Sumarios en lo disciplinario</t>
  </si>
  <si>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</si>
  <si>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Proceso Verbal Sumario de responsabilidad Fiscal</t>
  </si>
  <si>
    <t>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t>
  </si>
  <si>
    <t>De conformidad con el artículo 98 de la Ley 1474 de 2011- ESTATUTO ANTICORRUPCIÓN- el procedimiento verbal de responsabilidad fiscal comprende las siguientes etapas:</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</si>
  <si>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</si>
  <si>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</si>
  <si>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</si>
  <si>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</si>
  <si>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DE GASTOS DE DEFENSA ANTICIPADO</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</si>
  <si>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</si>
  <si>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</si>
  <si>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</si>
  <si>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COBERTURA PARA FUNCIONARIOS PASADOS, PRESENTES Y FUTUROS</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</si>
  <si>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</si>
  <si>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</si>
  <si>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</si>
  <si>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</si>
  <si>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</si>
  <si>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SE CONSIDERA SINIESTRO CUALQUIER RECLAMACIÓN JUDICIAL A PARTIR DE LA NOTIFICACIÓN DEL AUTO DE APERTURA DE LA INVESTIGACIÓN PRELIMINAR. COBERTURA DE GASTOS DE DEFENSA INCLUYE INDAGACIONES PRELIMINARES POR ASEGURADO.</t>
  </si>
  <si>
    <t>•   Definición de evento: Se entiende por evento una sola reclamación por una misma causa, en donde pueden estar comprometidos varios empleados del asegurado.</t>
  </si>
  <si>
    <t xml:space="preserve">•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
</t>
  </si>
  <si>
    <t xml:space="preserve">COBERTURA   PARA   RECLAMACIÓN   DE   CARÁCTER   LABORAL </t>
  </si>
  <si>
    <t>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t>
  </si>
  <si>
    <t>EXTENSIÓN DE COBERTURA PARA CULPA GRAVE Y GRAVISIMA</t>
  </si>
  <si>
    <t>Queda expresamente convenido que se otorga cobertura para la Culpa grave y Gravísima para cualquier tipo de procesos.</t>
  </si>
  <si>
    <t>INEXACTITUD O RETICENCIA</t>
  </si>
  <si>
    <t>Las partes acuerdan que en caso de inexactitud o reticencia proveniente de error inculpable, el asegurador estará obligado, en caso de siniestro, al pago total de la prestación asegurada.</t>
  </si>
  <si>
    <t>MODIFICACIONES A FAVOR DEL ASEGURADO.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</si>
  <si>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</si>
  <si>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REVOCACIÓN</t>
  </si>
  <si>
    <t>La aseguradora podrá revocar mediante noticia escrita a la Entidad tomadora con una antelación no inferior a 120 días, Así mismo en el caso de que la Aseguradora decida no otorgar renovación o prórroga del contrato de seguro deberá dar aviso de ello a la Entidad tomadora con la misma antelación.</t>
  </si>
  <si>
    <t>PERIODO ADICIONAL DE DESCUBRIMIENTO</t>
  </si>
  <si>
    <t>Período adicional de descubrimiento y/o de reclamación de 24 meses con cobro del 50% de la prima de la vigencia,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</si>
  <si>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COBERTURA PARA CAUCIONES JUDICIALES</t>
  </si>
  <si>
    <t>Cobertura para cauciones judiciales hasta $300.000.000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</si>
  <si>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 xml:space="preserve">FECHA DE RETROACTIVIDAD </t>
  </si>
  <si>
    <t>01  DE JULIO DE 1996</t>
  </si>
  <si>
    <t>LIBRE ESCOGENCIA DE ABOGADO PARA LA DEFENSA.</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</si>
  <si>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t>
  </si>
  <si>
    <r>
      <rPr>
        <b/>
        <sz val="10"/>
        <color theme="1"/>
        <rFont val="Century Gothic"/>
        <family val="2"/>
      </rPr>
      <t xml:space="preserve">Abogados de la Compañía: </t>
    </r>
    <r>
      <rPr>
        <sz val="10"/>
        <color theme="1"/>
        <rFont val="Century Gothic"/>
        <family val="2"/>
      </rPr>
      <t>La compañía, previa solicitud y de común acuerdo con la Entidad tomadora, podrá asumir la defensa de cualquier litigio o procedimiento legal a nombre del asegurado, a través de abogados elegidos por éste.</t>
    </r>
  </si>
  <si>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</si>
  <si>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por culpa grave, al tenor de la ley 678 de 2001 y concordantes, incluyendo los gastos de defensa.</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</si>
  <si>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</si>
  <si>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t>
  </si>
  <si>
    <t>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</si>
  <si>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</si>
  <si>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Queda expresamente convenido que los valores asegurados y los sublímites contratados en la presente póliza serán por anualidad, en el evento que la cobertura sea adjudicada por un periodo superior a un año.</t>
  </si>
  <si>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</si>
  <si>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</si>
  <si>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</si>
  <si>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</si>
  <si>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</si>
  <si>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</si>
  <si>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DEFINICIONES:</t>
  </si>
  <si>
    <t>• Pérdida: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</si>
  <si>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</si>
  <si>
    <t>•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</si>
  <si>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Queda  expresamente   convenido   que   los   valores   asegurados   y   los sublímites contratados en la presente póliza se restablecerán automáticamente de manera proporcional al año de cobertura.</t>
  </si>
  <si>
    <t>Ampliación aviso de siniestro a 120 días.</t>
  </si>
  <si>
    <t>Extensión de cobertura a actos relacionados con Incorrecta contratación de seguros.</t>
  </si>
  <si>
    <t>En adición a los perjuicios de naturaleza estrictamente patrimonial por los que fuere responsable el asegurado, se amparan, sin exceder el límite de cobertura establecido en la póliza, los daños morales y trastornos emocionales, en la medida que sean cuantificables económicamente.</t>
  </si>
  <si>
    <r>
      <t xml:space="preserve">Modalidad de la póliza: Todo Riesgo pérdida y/o daño material. </t>
    </r>
    <r>
      <rPr>
        <sz val="10"/>
        <rFont val="Century Gothic"/>
        <family val="2"/>
      </rPr>
      <t>La aseguradora se obliga a indemnizar al asegurado todos los daños y/o pérdidas que sufran los intereses asegurados, así como los costos y/o gastos en que incurra, o todos combinados, como consecuencia de los riesgos que a continuación se enuncian</t>
    </r>
    <r>
      <rPr>
        <b/>
        <sz val="10"/>
        <rFont val="Century Gothic"/>
        <family val="2"/>
      </rPr>
      <t>:</t>
    </r>
  </si>
  <si>
    <r>
      <t xml:space="preserve">Actos de autoridad. </t>
    </r>
    <r>
      <rPr>
        <sz val="10"/>
        <rFont val="Century Gothic"/>
        <family val="2"/>
      </rPr>
      <t>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</si>
  <si>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t xml:space="preserve">Amparo automatico por el cambio de ubicación del riesgo, Sublimite $1.500.000.000.oo aviso 90 días. </t>
    </r>
    <r>
      <rPr>
        <sz val="10"/>
        <rFont val="Century Gothic"/>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</si>
  <si>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t xml:space="preserve">Obras de arte  - Cobertura de todo riesgo sustracción. </t>
    </r>
    <r>
      <rPr>
        <sz val="10"/>
        <rFont val="Century Gothic"/>
        <family val="2"/>
      </rPr>
      <t xml:space="preserve">Para cubrir cualquier perdida y/o daño que sufran las obras de arte propias e itinerantes, bien sean de propiedad de la Entidad, cedidas temporalmente para su exhibicion publica, bajo su cuidado, tenencia  control, o por las que sea legal o contractualmente responsable, durante su cargue, descargue, transporte y estancia en los predios en donde se encuentra exhibida o almacenada de forma temporal. </t>
    </r>
  </si>
  <si>
    <r>
      <t xml:space="preserve">Conocimiento del riesgo. </t>
    </r>
    <r>
      <rPr>
        <sz val="10"/>
        <rFont val="Century Gothic"/>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</si>
  <si>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Denominación en libros, registros o sistemas del asegurado. </t>
    </r>
    <r>
      <rPr>
        <sz val="10"/>
        <rFont val="Century Gothic"/>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</si>
  <si>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sobre el Salvamento. </t>
    </r>
    <r>
      <rPr>
        <sz val="10"/>
        <rFont val="Century Gothic"/>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</si>
  <si>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Century Gothic"/>
        <family val="2"/>
      </rPr>
      <t xml:space="preserve">Queda entendido, convenido y aceptado que, en caso de siniestros amparados por la presente póliza que requieran la asignación de un perito ajustador, la Aseguradora efectuará su contratación previo acuerdo y aprobación del Asegurado. </t>
    </r>
  </si>
  <si>
    <r>
      <t xml:space="preserve">Designación de bienes. </t>
    </r>
    <r>
      <rPr>
        <sz val="10"/>
        <rFont val="Century Gothic"/>
        <family val="2"/>
      </rPr>
      <t>La compañía debe aceptar el título, nombre, denominación o nomenclatura con que LA PREVISORA S.A. identifica o describe los bienes asegurados en sus registros o libros de comercio o contabilidad.</t>
    </r>
  </si>
  <si>
    <r>
      <t xml:space="preserve">Determinación de la pérdida indemnizable. </t>
    </r>
    <r>
      <rPr>
        <sz val="10"/>
        <rFont val="Century Gothic"/>
        <family val="2"/>
      </rPr>
      <t xml:space="preserve">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</si>
  <si>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 xml:space="preserve">Dineros, monedas, cheques, documentos negociables dentro y fuera de caja fuerte en predios del asegurado. </t>
    </r>
    <r>
      <rPr>
        <sz val="10"/>
        <rFont val="Century Gothic"/>
        <family val="2"/>
      </rPr>
      <t>No obstante las exclusiones generales de la póliza, mediante la inclusión de esta cláusula, la compañía asume las indemnizaciones  por pérdidas y/o daños a dineros o títulos valores, dentro y fuera de de cofres, cajas fuertes y bóvedas como consecuencia de un siniestro amparado por este seguro.</t>
    </r>
  </si>
  <si>
    <r>
      <t xml:space="preserve">Modificaciones a favor del asegurado. </t>
    </r>
    <r>
      <rPr>
        <sz val="10"/>
        <rFont val="Century Gothic"/>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</si>
  <si>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Modificaciones o variaciones del riesgo, sin aviso a la Aseguradora. </t>
    </r>
    <r>
      <rPr>
        <sz val="10"/>
        <rFont val="Century Gothic"/>
        <family val="2"/>
      </rPr>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no estará obligado a avisar de ellas por escrito a la compañía, sí tales modificaciones no constituyen agravacion de los riesgos. </t>
    </r>
  </si>
  <si>
    <r>
      <t xml:space="preserve">No concurrencia de amparos, cláusulas o condiciones. </t>
    </r>
    <r>
      <rPr>
        <sz val="10"/>
        <rFont val="Century Gothic"/>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</si>
  <si>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Subrogación. </t>
    </r>
    <r>
      <rPr>
        <sz val="10"/>
        <rFont val="Century Gothic"/>
        <family val="2"/>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r>
  </si>
  <si>
    <r>
      <t xml:space="preserve">Propiedad Horizontal. </t>
    </r>
    <r>
      <rPr>
        <sz val="10"/>
        <rFont val="Century Gothic"/>
        <family val="2"/>
      </rPr>
      <t xml:space="preserve">La  póliza se extiende a cubrir únicamente las propiedades de </t>
    </r>
    <r>
      <rPr>
        <b/>
        <sz val="10"/>
        <rFont val="Century Gothic"/>
        <family val="2"/>
      </rPr>
      <t>LA PREVISORA S.A.</t>
    </r>
    <r>
      <rPr>
        <sz val="10"/>
        <rFont val="Century Gothic"/>
        <family val="2"/>
      </rPr>
      <t xml:space="preserve">, o las que se encuentren bajo su responsabilidad a cualquier título, amparando exclusivamente la parte del edificio de propiedad o bajo responsabilidad de </t>
    </r>
    <r>
      <rPr>
        <b/>
        <sz val="10"/>
        <rFont val="Century Gothic"/>
        <family val="2"/>
      </rPr>
      <t>LA PREVISORA S.A.</t>
    </r>
    <r>
      <rPr>
        <sz val="10"/>
        <rFont val="Century Gothic"/>
        <family val="2"/>
      </rPr>
      <t xml:space="preserve">. En consecuencia, las pérdidas ocurridas en aquellas partes de la construcción que sean de servicio común y por consiguiente de propiedad colectiva, quedarán amparados únicamente en proporción al derecho que sobre aquel tenga </t>
    </r>
    <r>
      <rPr>
        <b/>
        <sz val="10"/>
        <rFont val="Century Gothic"/>
        <family val="2"/>
      </rPr>
      <t>LA PREVISORA S.A.</t>
    </r>
    <r>
      <rPr>
        <sz val="10"/>
        <rFont val="Century Gothic"/>
        <family val="2"/>
      </rPr>
      <t>.</t>
    </r>
  </si>
  <si>
    <r>
      <t xml:space="preserve">Reconstrucción, Reposición, Reparación o Reemplazo. </t>
    </r>
    <r>
      <rPr>
        <sz val="10"/>
        <rFont val="Century Gothic"/>
        <family val="2"/>
      </rPr>
      <t>La aseguradora se compromete a pagar las indemnizaciones derivadas del presente seguro por el valor de reposición o reemplazo de los bienes asegurados, de acuerdo con lo siguiente:</t>
    </r>
  </si>
  <si>
    <r>
      <t xml:space="preserve">Revocación por parte del asegurado sin penalización. (Liquidación a corto plazo). </t>
    </r>
    <r>
      <rPr>
        <sz val="10"/>
        <rFont val="Century Gothic"/>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</si>
  <si>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Nota 1</t>
    </r>
    <r>
      <rPr>
        <sz val="10"/>
        <rFont val="Century Gothic"/>
        <family val="2"/>
      </rPr>
      <t xml:space="preserve">: El límite asegurado para los Gastos adicionales relacionados en el presente numeral operan como un límite combinado evento-agregado-vigencia. Se establecen en la suma de </t>
    </r>
    <r>
      <rPr>
        <b/>
        <sz val="10"/>
        <rFont val="Century Gothic"/>
        <family val="2"/>
      </rPr>
      <t>$5.000.000.000</t>
    </r>
    <r>
      <rPr>
        <sz val="10"/>
        <rFont val="Century Gothic"/>
        <family val="2"/>
      </rPr>
      <t xml:space="preserve"> y operan respecto de los gastos relacionados a continuación:</t>
    </r>
  </si>
  <si>
    <r>
      <t xml:space="preserve">Gastos para la extinción del siniestro. </t>
    </r>
    <r>
      <rPr>
        <sz val="10"/>
        <rFont val="Century Gothic"/>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</si>
  <si>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extraordinarios por tiempo extra, trabajo nocturno, trabajo en días feriados. </t>
    </r>
    <r>
      <rPr>
        <sz val="10"/>
        <rFont val="Century Gothic"/>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</si>
  <si>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adicionales por flete aéreo y/o flete expreso. </t>
    </r>
    <r>
      <rPr>
        <sz val="10"/>
        <rFont val="Century Gothic"/>
        <family val="2"/>
      </rPr>
      <t>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t>
    </r>
    <r>
      <rPr>
        <b/>
        <sz val="10"/>
        <rFont val="Century Gothic"/>
        <family val="2"/>
      </rPr>
      <t xml:space="preserve"> </t>
    </r>
  </si>
  <si>
    <r>
      <t xml:space="preserve">Gastos para la demostración del daño y/o pérdida. </t>
    </r>
    <r>
      <rPr>
        <sz val="10"/>
        <rFont val="Century Gothic"/>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</si>
  <si>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auditores, revisores y contadores. </t>
    </r>
    <r>
      <rPr>
        <sz val="10"/>
        <rFont val="Century Gothic"/>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 quiera otras informaciones que sean solicitadas por la Aseguradora al asegurado, para la demostración de la ocurrencia y cuantía del siniestro, según lo establecido en esta póliza.</t>
    </r>
  </si>
  <si>
    <r>
      <t xml:space="preserve">Pago de Honorarios Profesionales. </t>
    </r>
    <r>
      <rPr>
        <sz val="10"/>
        <rFont val="Century Gothic"/>
        <family val="2"/>
      </rPr>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</si>
  <si>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Gastos para la preservación de bienes o reparaciones transitorias o construcciones provisionales. </t>
    </r>
    <r>
      <rPr>
        <sz val="10"/>
        <rFont val="Century Gothic"/>
        <family val="2"/>
      </rPr>
      <t>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</si>
  <si>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Archivos, escrituras y documentos. </t>
    </r>
    <r>
      <rPr>
        <sz val="10"/>
        <rFont val="Century Gothic"/>
        <family val="2"/>
      </rPr>
      <t xml:space="preserve">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</si>
  <si>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t xml:space="preserve">Siembras y bosques. </t>
  </si>
  <si>
    <t xml:space="preserve">Animales y semovientes. </t>
  </si>
  <si>
    <t>Embarcaciones y planchones acuáticos.</t>
  </si>
  <si>
    <t>Pieles, joyas, relojes, piedras preciosas o semipreciosas, oro y otros metales preciosos, menaje doméstico.</t>
  </si>
  <si>
    <t>Jurisdicción:</t>
  </si>
  <si>
    <t>Límite Territorial:</t>
  </si>
  <si>
    <t>Coberturas básicas:</t>
  </si>
  <si>
    <t>Clausulados:</t>
  </si>
  <si>
    <t xml:space="preserve"> Todo el parque automotor, de servicio oficial, particular y público, Vehiculo Renault Fluence Privilege modelo 2012 valor $ 34.000.000.oo; Camioneta Toyota Fortuner modelo 2010 valor $ 62.000.000.oo, Camioneta Toyota Doble Cabina Hilux modelo 2002 valor $ 20.000.000.  Incluyendo accesorios y equipos especiales de los vehículos. </t>
  </si>
  <si>
    <t>Coberturas Básicas:</t>
  </si>
  <si>
    <r>
      <t xml:space="preserve">• Huelga </t>
    </r>
    <r>
      <rPr>
        <sz val="10"/>
        <rFont val="Century Gothic"/>
        <family val="2"/>
      </rPr>
      <t xml:space="preserve">(Incluidos actos terroristas, HMACoP y Amit)   </t>
    </r>
  </si>
  <si>
    <t xml:space="preserve">Bajo este amparo la Aseguradora cubre hasta el 100% de los gastos demostrados en que incurra el asegurado, para la demostración de la ocurrencia y cuantía del siniestro y serán indemnizados bajo esta póliza. </t>
  </si>
  <si>
    <r>
      <t xml:space="preserve">Cláusula de aplicación de condiciones particulares. </t>
    </r>
    <r>
      <rPr>
        <sz val="10"/>
        <rFont val="Century Gothic"/>
        <family val="2"/>
      </rPr>
      <t>Queda expresamente acordado y convenido, que la Compañía acepta las condiciones básicas técnicas establecidas , los textos de los ejemplares de las pólizas, certificados, anexos o cualquier otro documento; prevalecerá la información y condiciones enunciadas en las CONDICIONES BASICAS TÉCNICAS OBLIGATORIAS establecidas, y en las opcionales aceptadas y/o condicionadas por la Aseguradora en esta póliza.</t>
    </r>
  </si>
  <si>
    <r>
      <t xml:space="preserve">Ampliación del plazo de la cobertura. </t>
    </r>
    <r>
      <rPr>
        <sz val="10"/>
        <rFont val="Century Gothic"/>
        <family val="2"/>
      </rPr>
      <t>La Aseguradora amplia el término de duración de la cobertura por un lapso de quince (15) días adicionales a la vigencia anual, o hasta terminar el despacho, para aquellos viajes o movilizaciones que se hayan iniciado antes del vencimiento de la vigencia de la póliza , sin cobro de prima adicional.</t>
    </r>
  </si>
  <si>
    <r>
      <t xml:space="preserve">Ampliación del plazo para aviso de siniestro. </t>
    </r>
    <r>
      <rPr>
        <sz val="10"/>
        <rFont val="Century Gothic"/>
        <family val="2"/>
      </rPr>
      <t>El Oferente debe contemplar la extensión del término de aviso de la ocurrencia del siniestro, por parte del asegurado, dentro de los sesenta (60) días siguientes a la fecha en que lo haya conocido o debido conocer. El aviso por escrito deberá contener como mínimo la siguiente información:</t>
    </r>
  </si>
  <si>
    <r>
      <t xml:space="preserve">Conocimiento del riesgo. </t>
    </r>
    <r>
      <rPr>
        <sz val="10"/>
        <rFont val="Century Gothic"/>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</si>
  <si>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Errores y omisiones no intencionales. </t>
    </r>
    <r>
      <rPr>
        <sz val="10"/>
        <rFont val="Century Gothic"/>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</si>
  <si>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t xml:space="preserve">Pérdidas en Moneda Extranjera. </t>
    </r>
    <r>
      <rPr>
        <sz val="10"/>
        <rFont val="Century Gothic"/>
        <family val="2"/>
      </rPr>
      <t>Las pérdidas o daños ocurridos a valores o moneda de denominación extranjera, serán indemnizados con base en la TRM más alta certificada por el Banco de la República o Ente que haga sus veces, entre la fecha de ocurrencia del siniestro y la fecha de pago de la indemnización.</t>
    </r>
  </si>
  <si>
    <r>
      <t xml:space="preserve">Permanencia automática. </t>
    </r>
    <r>
      <rPr>
        <sz val="10"/>
        <rFont val="Century Gothic"/>
        <family val="2"/>
      </rPr>
      <t xml:space="preserve">Hasta de setenta y dos (72) horas en lugares iniciales, intermedios o finales del viaje o trayecto asegurado. </t>
    </r>
  </si>
  <si>
    <r>
      <t>Revocación por parte del asegurado sin penalización (Liquidación a corto plazo). S</t>
    </r>
    <r>
      <rPr>
        <sz val="10"/>
        <rFont val="Century Gothic"/>
        <family val="2"/>
      </rPr>
      <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</si>
  <si>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Trayectos Múltiples. </t>
    </r>
    <r>
      <rPr>
        <sz val="10"/>
        <rFont val="Century Gothic"/>
        <family val="2"/>
      </rPr>
      <t>La Aseguradora otorga cobertura para todas las movilizaciones simultáneas o consecutivas requeridas por el Asegurado, a través de los diferentes modos y medios de transporte en que necesariamente deba incurrir para la entrega de los valores transportados.</t>
    </r>
  </si>
  <si>
    <r>
      <t>Gastos para la demostración del daño y/o pérdida</t>
    </r>
    <r>
      <rPr>
        <sz val="10"/>
        <rFont val="Century Gothic"/>
        <family val="2"/>
      </rPr>
      <t>.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</si>
  <si>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t xml:space="preserve"> SEGURO DE RESPONSABILIDAD CIVIL SERVIDORES PÚBLICOS</t>
  </si>
  <si>
    <r>
      <t xml:space="preserve">Costos de cualquier clase de caución judicial. </t>
    </r>
    <r>
      <rPr>
        <sz val="10"/>
        <rFont val="Century Gothic"/>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estara obligada a prestar directamente tales garantías.</t>
    </r>
  </si>
  <si>
    <r>
      <t xml:space="preserve">Gastos para la demostración del siniestro. </t>
    </r>
    <r>
      <rPr>
        <sz val="10"/>
        <rFont val="Century Gothic"/>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</si>
  <si>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Costas legales y honorarios de abogados. </t>
    </r>
    <r>
      <rPr>
        <sz val="10"/>
        <rFont val="Century Gothic"/>
        <family val="2"/>
      </rPr>
      <t>Los cuales el asegurado debe asumir en la defensa de sus intereses, como consecuencia de una demanda, por la víctima, de alguna petición, judicial o extrajudicial, aún cuando dicha demanda fuere infundada, falsa o fraudulenta.</t>
    </r>
  </si>
  <si>
    <t>- Las condiciones a continuación relacionadas cuentan con un límite único combinado de $300.000.000</t>
  </si>
  <si>
    <t>Gastos Adicionales</t>
  </si>
  <si>
    <r>
      <t xml:space="preserve">Selección de profesionales para la defensa: </t>
    </r>
    <r>
      <rPr>
        <sz val="10"/>
        <rFont val="Century Gothic"/>
        <family val="2"/>
      </rPr>
      <t>Los profesionales encargados de la defensa, corresponderá a LA PREVISORA S.A., o a los funcionarios que ésta designe, quienes para su aprobación presentarán a la Aseguradora la propuesta correspondiente. La Aseguradora podrá previo común acuerdo con LA PREVISORA S.A., asumir la defensa de cualquier litigio o procedimiento legal a nombre del asegurado, a través de abogados elegidos por éste.</t>
    </r>
  </si>
  <si>
    <r>
      <t xml:space="preserve">Revocación por parte del asegurado sin penalización (Liquidación a corto plazo). </t>
    </r>
    <r>
      <rPr>
        <sz val="10"/>
        <rFont val="Century Gothic"/>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</si>
  <si>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derivada del uso de vehículos propios y no propios incluidos los vehículos de funcionarios en desarrollo de actividades para LA PREVISORA S.A., sublimite 5% del valor asegurado por evento, y 30% del valor asegurado por vigencia.</t>
  </si>
  <si>
    <r>
      <t xml:space="preserve">Propietarios, arrendatarios o poseedores. </t>
    </r>
    <r>
      <rPr>
        <sz val="10"/>
        <rFont val="Century Gothic"/>
        <family val="2"/>
      </rPr>
      <t>Se deberá extender a cubrir todos los gastos que el asegurado este legalmente obligado a pagar por cualquier perjuicio que surja en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t>
    </r>
  </si>
  <si>
    <r>
      <t xml:space="preserve">Modificación de condiciones. </t>
    </r>
    <r>
      <rPr>
        <sz val="10"/>
        <rFont val="Century Gothic"/>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</si>
  <si>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Errores, omisiones e inexactitudes no intencionales. </t>
    </r>
    <r>
      <rPr>
        <sz val="10"/>
        <rFont val="Century Gothic"/>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La aceptación de esta condición otorgará el puntaje ofrecido, la negación para aceptar esta condición no concederá puntaje.</t>
    </r>
  </si>
  <si>
    <r>
      <t xml:space="preserve">Costos e intereses de mora. </t>
    </r>
    <r>
      <rPr>
        <sz val="10"/>
        <rFont val="Century Gothic"/>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</si>
  <si>
    <r>
      <t xml:space="preserve">Conocimiento de los predios y/o actividades por parte del asegurador. </t>
    </r>
    <r>
      <rPr>
        <sz val="10"/>
        <rFont val="Century Gothic"/>
        <family val="2"/>
      </rPr>
      <t>La Aseguradora  manifiesta  que conoce el riesgo y/o actividades desarrolladas por el Tomador y que partiendo de esta base ha hecho la tasación y ha establecido los términos y condiciones para la contratación de esta cobertura, por consiguiente deja constancia del conocimiento y aceptación de los riesgos, las circunstancias y condiciones de los mismos.</t>
    </r>
  </si>
  <si>
    <t>Anticipo de Indemnización del cincuenta por ciento (50%), una vez establecida la cobertura y la cuantía.</t>
  </si>
  <si>
    <r>
      <t xml:space="preserve">Actos de autoridad competente. </t>
    </r>
    <r>
      <rPr>
        <sz val="10"/>
        <rFont val="Century Gothic"/>
        <family val="2"/>
      </rPr>
      <t>La póliza cubre los daños o pérdidas materiales causados a terceros directamente como consecuencia de la acción de la autoridad legalmente constituida, ejercida sobre los intereses de LA PREVISORA S.A.</t>
    </r>
  </si>
  <si>
    <t>Perjuicios extrapatrimoniales.</t>
  </si>
  <si>
    <t>Perjuicios causados por directivos, representantes  y empleados del asegurado, en el desempeño de sus funciones y dentro de las actividades del asegurado, dentro y fuera de Colombia, incluyendo en viajes. Excluye Responsabilidad Civil Profesional.</t>
  </si>
  <si>
    <t>Contaminación accidental, súbita e imprevista.</t>
  </si>
  <si>
    <t>Actividades deportivas, culturales y sociales dentro y fuera de los predios del asegurado</t>
  </si>
  <si>
    <r>
      <t xml:space="preserve">Responsabilidad civil cruzada entre Contratistas. Sublímite hasta el 50% del límite asegurado evento/ vigencia. </t>
    </r>
    <r>
      <rPr>
        <sz val="10"/>
        <rFont val="Century Gothic"/>
        <family val="2"/>
      </rPr>
      <t>Queda entendido y convenido que la presente cobertura se extiende a amparar las reclamaciones presentadas entre si por cada uno de los contratistas que desarrollen simultáneamente proyectos relacionados con la misión y objeto de LA PREVISORA S.A., en la misma forma en que se aplicaría si a cada uno de ellos se hubiera expedido una póliza por separado.</t>
    </r>
  </si>
  <si>
    <t xml:space="preserve">Participación del asegurado en ferias, exposiciones, eventos u actos, nacionales e  internacionales, excluyendo la responsabilidad en los países de Estados Unidos, Puerto Rico y Canadá.  </t>
  </si>
  <si>
    <t>Avisos, vallas y letreros dentro y fuera de predios, sean o no instalados por el asegurado</t>
  </si>
  <si>
    <t>Actividades y campos deportivos.</t>
  </si>
  <si>
    <t>Posesión, uso y mantenimiento de depósitos, tanques y tuberías o redes, ubicados o instalados dentro de los predios del asegurado.</t>
  </si>
  <si>
    <r>
      <t xml:space="preserve">Uso de casinos, restaurantes y cafeterías. </t>
    </r>
    <r>
      <rPr>
        <sz val="10"/>
        <rFont val="Century Gothic"/>
        <family val="2"/>
      </rPr>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r>
  </si>
  <si>
    <t>Eventos sociales organizados por el asegurado, desarrollados dentro y fuera de sus predios.</t>
  </si>
  <si>
    <t>Uso de ascensores, elevadores, escaleras automáticas, grúas, montacargas y equipos de trabajo y transporte dentro de predios.</t>
  </si>
  <si>
    <t>Cobertura de Predios, labores y operaciones (PLO) incluyendo:</t>
  </si>
  <si>
    <t>• Si la condena por los perjuicios ocasionados a la victima excede la suma que delimita la responsabilidad de la compañía, esta solo responderá por los gastos del proceso en proporción a la cuota que le corresponda en la indemnización</t>
  </si>
  <si>
    <t>• Si el asegurado afronta el proceso contra orden expresa de la compañía, y</t>
  </si>
  <si>
    <t xml:space="preserve">• Si la responsabilidad proviene de dolo o esta expresamente señalada en las exclusiones de la póliza </t>
  </si>
  <si>
    <t>La compañía responderá, aun en exceso de la suma asegurada por los costos del proceso que el tercero damnificado o sus causahabientes promuevan en su contra o la del asegurado, con las salvedades siguientes:</t>
  </si>
  <si>
    <r>
      <t xml:space="preserve">C. </t>
    </r>
    <r>
      <rPr>
        <sz val="10"/>
        <rFont val="Century Gothic"/>
        <family val="2"/>
      </rPr>
      <t>Asistencia jurídica en proceso penal, administrativo y civil</t>
    </r>
  </si>
  <si>
    <r>
      <t xml:space="preserve">B. </t>
    </r>
    <r>
      <rPr>
        <sz val="10"/>
        <rFont val="Century Gothic"/>
        <family val="2"/>
      </rPr>
      <t xml:space="preserve">Todos los honorarios de abogado, gastos y expensas judiciales en que haya incurrido el Asegurado, tanto para la etapa de conciliación extrajudicial como para el proceso judicial, con el consentimiento escrito de la compañía para oponerse a cualquier reclamo. </t>
    </r>
  </si>
  <si>
    <r>
      <t>A.</t>
    </r>
    <r>
      <rPr>
        <sz val="10"/>
        <rFont val="Century Gothic"/>
        <family val="2"/>
      </rPr>
      <t xml:space="preserve"> Todos los gastos y expensas judiciales decretados a favor de cualquier reclamante contra el asegurado. </t>
    </r>
  </si>
  <si>
    <t>Adicionalmente la compañía será responsable por:</t>
  </si>
  <si>
    <t xml:space="preserve"> Coberturas Básicas</t>
  </si>
  <si>
    <t>Información General</t>
  </si>
  <si>
    <t>Límite asegurado Evento/Vigencia</t>
  </si>
  <si>
    <t>Colombia y demás lugares donde la Entidad desarrolle su objeto social</t>
  </si>
  <si>
    <t>Colombiana.</t>
  </si>
  <si>
    <r>
      <t xml:space="preserve">Ocurrencia: </t>
    </r>
    <r>
      <rPr>
        <sz val="10"/>
        <rFont val="Century Gothic"/>
        <family val="2"/>
      </rPr>
      <t>Se cubren todos los perjuicios que se generen durante la vigencia del seguro, sin tener en consideración la fecha en la cual sean reclamados por los afectados y/o víctimas (Según los requisitos de ley)</t>
    </r>
  </si>
  <si>
    <t>Modalidad de Cobertura</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</si>
  <si>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</si>
  <si>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u los textos de las pólizas, clausulados generales, certificados u otros documentos contenidos en su oferta, las condiciones técnicas mínimas obligatorias prevalecerán.</t>
  </si>
  <si>
    <t>Limite Asegurado en el agregado anual:</t>
  </si>
  <si>
    <t>Ampliación del plazo para aviso de no renovación o prórroga de la póliza: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 manteniendo las mismas condiciones ofertadas en este proceso.</t>
  </si>
  <si>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</si>
  <si>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t>Revocación por parte del asegurado sin penalización (Liquidación a corto plazo). Se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</si>
  <si>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r>
      <t xml:space="preserve">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t>
    </r>
    <r>
      <rPr>
        <b/>
        <sz val="10"/>
        <color theme="1"/>
        <rFont val="Century Gothic"/>
        <family val="2"/>
      </rPr>
      <t>(incluyendo los gastos para apelaciones)</t>
    </r>
    <r>
      <rPr>
        <sz val="10"/>
        <color theme="1"/>
        <rFont val="Century Gothic"/>
        <family val="2"/>
      </rPr>
      <t>,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r>
  </si>
  <si>
    <t>Los gastos de defensa se extienden a amparar los correspondientes a procesos iniciados por un funcionario ante la jurisdicción para demandar actos administrativos donde se haya declarado su responsabilidad.</t>
  </si>
  <si>
    <t>Responsabilidad Civil Extracontractual, incluidos los perjuicios patrimoniales y extrapatrimoniales dentro del mismo límite asegurado.</t>
  </si>
  <si>
    <t>COBERTURAS OBLIGATORIAS</t>
  </si>
  <si>
    <t>Para efectos de la cobertura se entiende que la Crisis comenzara cuando la sociedad o sus directivos tengan conocimiento por primera vez de su existencia y culminara cuando la Entidad Tomadora o sus consultores de la, en conjunto con la aseguradora, notifiquen que la crisis ya no existe, ha sido superada o que se ha agotado la suma asegurada para su atención.  El termino Crisis no incluirá ningún evento o acontecimiento que no esté expresamente relacionado en este amparo. La atención de los reclamos por la presente cobertura no implica aceptación de responsabilidad bajo la póliza en relación con los reclamos formulados a los asegurados.</t>
  </si>
  <si>
    <t>A. Se lleve a cabo el anuncio desfavorable sobre las ganancias o ventas en comparación con las ventas o ganancias para el mismo periodo del año anterior, estimaciones publicas anteriores de la Entidad Tomadora en relación con las ganancias o ventas para el mismo periodo; o estimaciones publicadas de las ganancias o ventas de la Entidad Tomadora realizadas por un analista financiero externo a la sociedad.
B. Perdida de una patente o marca comercial, de derechos de autor o un cliente o contratos comerciales importantes.
C. El anuncio público de retiro o demora de un producto.
D. Daños masivos con ocasión de anuncios públicos de que la Entidad Tomadora ha causado lesiones corporales, dolencias, enfermedades, fallecimientos, trastornos emocionales a grupos de personas o destrucción de bienes tangibles incluyendo la perdida de usos de los mismos.
E. Anuncio público de despidos laborales o perdidos de ejecutivos claves o consejeros o directivos de la sociedad.
F. Anuncio público sobre eliminación o suspensión de dividendos.
G. Anuncio público de eliminación de activos.
H. Anuncio público de impago de deudas o de su reestructuración
I. Anuncio público de que la Entidad Tomadora pretende promover procedimiento de quiebra o suspensión de pagos.
J. Anuncio público de litigios con Entidades Estatales, incluidas las de regulación, vigilancia y control contra la Entidad Tomadora.
K. Anuncio público de una toma de control realizada por una persona diferente del asegurado o el tomador de la póliza para la realización de una operación significativa.</t>
  </si>
  <si>
    <r>
      <rPr>
        <b/>
        <sz val="10"/>
        <color theme="1"/>
        <rFont val="Century Gothic"/>
        <family val="2"/>
      </rPr>
      <t xml:space="preserve">COBERTURA DE DAÑO A LA REPUTACIÓN Sublimitado a $500.000.000: </t>
    </r>
    <r>
      <rPr>
        <sz val="10"/>
        <color theme="1"/>
        <rFont val="Century Gothic"/>
        <family val="2"/>
      </rPr>
      <t>Por el presente amparo se cubren los honorarios y gastos razonables de los consultores de relaciones públicas contratados por un Asegurado, hasta el límite de indemnización establecido en la carátula de las condiciones particulares de esta póliza, previamente autorizados por el reasegurador, para mitigar el efecto negativo en la reputación de dicho Asegurado, causado por:
(i) Una Reclamación presentado por primera vez durante el Periodo de la Póliza por algún Acto Incorrecto, o
(ii) Por el anuncio público hecho por un funcionario público respecto a una Investigación relacionada con un Acto Incorrecto de un Asegurado.
En ambos casos, los honorarios, costas y gastos razonables deberán realizarse para difundir la información contenida en una resolución definitiva de ese Reclamo, que exonera a la Persona Asegurada de falta, responsabilidad o culpabilidad.</t>
    </r>
  </si>
  <si>
    <r>
      <rPr>
        <b/>
        <sz val="10"/>
        <color theme="1"/>
        <rFont val="Century Gothic"/>
        <family val="2"/>
      </rPr>
      <t xml:space="preserve">COBERTURA DE CRISIS Sublimitado a $500.000.000: </t>
    </r>
    <r>
      <rPr>
        <sz val="10"/>
        <color theme="1"/>
        <rFont val="Century Gothic"/>
        <family val="2"/>
      </rPr>
      <t>Por el presente amparo, se cubren los gastos necesarios y razonables en que incurra la Entidad Tomadora, con el previo consentimiento escrito del easegurador, para el manejo de una crisis que ocurra por primera vez durante la vigencia y sea reportada al easegurador de acuerdo con los términos y condiciones de la póliza, hasta el importe establecido en la carátula de las condiciones particulares de esta póliza. Para efectos de la presente póliza, se entenderá por Crisis exclusivamente lo siguiente:</t>
    </r>
  </si>
  <si>
    <r>
      <rPr>
        <b/>
        <sz val="10"/>
        <color theme="1"/>
        <rFont val="Century Gothic"/>
        <family val="2"/>
      </rPr>
      <t xml:space="preserve">EXTENSIÓN DE RELACIONES PÚBLICAS Sublimitado a $500.000.000: </t>
    </r>
    <r>
      <rPr>
        <sz val="10"/>
        <color theme="1"/>
        <rFont val="Century Gothic"/>
        <family val="2"/>
      </rPr>
      <t>Si la compañía considera razonablemente que requiere acción urgente con el fin de hacer frente o mitigar los efectos de una pérdida que pudiera tener cobertura, la Compañía tendrá el derecho a emplear los servicios de un “Consultor de Relaciones Públicas” para tal fin siempre que la notificación haya sido dada al Asegurador y que el Asegurador haya dado su acuerdo por escrito que la cobertura aplica y esta notificación sea considerada ser suficiente  para el easegurador siempre que la notificación por escrito de la reclamación o circunstancias que pudieran dar lugar a una reclamación junto con los detalles de cualquier acción tomada o a ser tomada por o en conjunción con los consultores de Relaciones Públicas sean suministrados por escrito al Asegurador tan pronto como sea razonable.  Cualquiera de los honorarios o costos razonablemente incurridos por la Compañía por la contratación de Consultores de Relaciones Públicas será reembolsado por el Asegurador sujeto a un monto máximo de USD1.000.000 cualquier reclamación y en el agregado.</t>
    </r>
  </si>
  <si>
    <r>
      <t>Pago de la indemnización por valor de Reposición y/o Reemplazo.</t>
    </r>
    <r>
      <rPr>
        <sz val="10"/>
        <rFont val="Century Gothic"/>
        <family val="2"/>
      </rPr>
      <t xml:space="preserve">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(a excepción de lo dispuesto en la tabla de demérito del presente documento),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</si>
  <si>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Restablecimiento automático: </t>
    </r>
    <r>
      <rPr>
        <sz val="10"/>
        <rFont val="Century Gothic"/>
        <family val="2"/>
      </rPr>
      <t xml:space="preserve">  El límite asegurado contratado se restablecerá automáticamente hasta por el monto de los Siniestros pagados con el cobro de prima adicional a prorrata hasta una (1) vez el límite asegurado inicialmente contratado. </t>
    </r>
  </si>
  <si>
    <r>
      <t xml:space="preserve">Cláusula de aplicación de condiciones particulares. </t>
    </r>
    <r>
      <rPr>
        <sz val="10"/>
        <rFont val="Century Gothic"/>
        <family val="2"/>
      </rPr>
      <t xml:space="preserve">Queda expresamente acordado y convenido, que la aseguradora acepta las condiciones básicas técnicas establecidas en este anexo en los términos señalados en el mismo; por lo tanto, en caso de existir discrepancia entre los ofrecimientos contenidos en las </t>
    </r>
    <r>
      <rPr>
        <b/>
        <sz val="10"/>
        <rFont val="Century Gothic"/>
        <family val="2"/>
      </rPr>
      <t>CONDICIONES BASICAS TÉCNICAS OBLIGATORIAS</t>
    </r>
    <r>
      <rPr>
        <sz val="10"/>
        <rFont val="Century Gothic"/>
        <family val="2"/>
      </rPr>
      <t xml:space="preserve"> frente a la propuesta, los textos de los ejemplares de las pólizas, certificados, anexos o cualquier otro documento; prevalecerá la información y condiciones enunciadas en las </t>
    </r>
    <r>
      <rPr>
        <b/>
        <sz val="10"/>
        <rFont val="Century Gothic"/>
        <family val="2"/>
      </rPr>
      <t xml:space="preserve">CONDICIONES BASICAS TÉCNICAS OBLIGATORIAS </t>
    </r>
    <r>
      <rPr>
        <sz val="10"/>
        <rFont val="Century Gothic"/>
        <family val="2"/>
      </rPr>
      <t>establecidas.</t>
    </r>
  </si>
  <si>
    <r>
      <t xml:space="preserve">Primera Opción de Compra del Salvamento por el Asegurado. </t>
    </r>
    <r>
      <rPr>
        <sz val="10"/>
        <rFont val="Century Gothic"/>
        <family val="2"/>
      </rPr>
      <t xml:space="preserve">Mediante la presente cláusula, la Aseguradora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caso en el cual, la aseguradora efectuará un peritazgo del mismo e informará el valor del avalúo. Lo anterior sin perjuicio de la participación que le corresponda a la Entidad sobre el valor del salvamento. La aseguradora se obliga a comunicar por escrito al asegurado en toda oportunidad a que haya lugar a la aplicación de esta cláusula, concediéndole a éste un plazo de treinta (30) días para que le informe si hará uso de tal opción o no. Si no se llega a un acuerdo entre el asegurado y la compañía por la compra del salvamento, la compañía quedará en libertad de disponer de él a su entera voluntad. </t>
    </r>
  </si>
  <si>
    <r>
      <t xml:space="preserve">Cláusula de adecuación de construcciones a las normas de sismo resistencia, valor incluido en el valor de edificios. </t>
    </r>
    <r>
      <rPr>
        <sz val="10"/>
        <rFont val="Century Gothic"/>
        <family val="2"/>
      </rPr>
      <t>La aseguradora ampara los costos y gastos razonables en que incurra el asegurado, cuando a consecuencia de un evento asegurado bajo la póliza, los edificios y obras civiles sufran daños estructurales, cuya reparación o reconstrucción conlleve la adecuación a normas sismo resistentes vigentes al momento de efectuarse la reparación 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t>
    </r>
  </si>
  <si>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t>
  </si>
  <si>
    <r>
      <rPr>
        <b/>
        <sz val="10"/>
        <rFont val="Century Gothic"/>
        <family val="2"/>
      </rPr>
      <t>Remoción de escombros y Gastos de demolición</t>
    </r>
    <r>
      <rPr>
        <sz val="10"/>
        <rFont val="Century Gothic"/>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</si>
  <si>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rPr>
        <b/>
        <sz val="10"/>
        <rFont val="Century Gothic"/>
        <family val="2"/>
      </rPr>
      <t>Modalidad de cobertura.</t>
    </r>
    <r>
      <rPr>
        <sz val="10"/>
        <rFont val="Century Gothic"/>
        <family val="2"/>
      </rPr>
      <t xml:space="preserve"> Se cubren las pérdidas derivadas de hechos ocurridos durante la vigencia de la póliza.  </t>
    </r>
  </si>
  <si>
    <r>
      <rPr>
        <b/>
        <sz val="10"/>
        <rFont val="Century Gothic"/>
        <family val="2"/>
      </rPr>
      <t>Protección de depósitos bancarios:  100% del valor asegurado</t>
    </r>
    <r>
      <rPr>
        <sz val="10"/>
        <rFont val="Century Gothic"/>
        <family val="2"/>
      </rPr>
      <t xml:space="preserve">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endosada o pagada a nombre de dicha persona.
• Cualquier cheque o giro hecho o girado en transacción de la Entidad o por su representante a favor de un tercero y entregado al representante de éste que resultare endosado o cobrado por persona distinta de aquel  a quien se giró.
•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r>
  </si>
  <si>
    <r>
      <rPr>
        <b/>
        <sz val="10"/>
        <rFont val="Century Gothic"/>
        <family val="2"/>
      </rPr>
      <t xml:space="preserve">Anticipo de indemnización del 60%.: </t>
    </r>
    <r>
      <rPr>
        <sz val="10"/>
        <rFont val="Century Gothic"/>
        <family val="2"/>
      </rPr>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</si>
  <si>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rPr>
        <b/>
        <sz val="10"/>
        <rFont val="Century Gothic"/>
        <family val="2"/>
      </rPr>
      <t xml:space="preserve">Pago de la indemnización. </t>
    </r>
    <r>
      <rPr>
        <sz val="10"/>
        <rFont val="Century Gothic"/>
        <family val="2"/>
      </rPr>
      <t>La Compañía debe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</si>
  <si>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rPr>
        <b/>
        <sz val="10"/>
        <rFont val="Century Gothic"/>
        <family val="2"/>
      </rPr>
      <t xml:space="preserve">Revocación por parte del asegurado sin penalización (Liquidación a corto plazo). </t>
    </r>
    <r>
      <rPr>
        <sz val="10"/>
        <rFont val="Century Gothic"/>
        <family val="2"/>
      </rPr>
      <t>La aseguradora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</si>
  <si>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Designación de Ajustadores. </t>
    </r>
    <r>
      <rPr>
        <sz val="10"/>
        <rFont val="Century Gothic"/>
        <family val="2"/>
      </rPr>
      <t>La aseguradora debe contemplar en la propuesta, que la designación de los ajustadores se realizará de común acuerdo entre la aseguradora y el asegurado.</t>
    </r>
  </si>
  <si>
    <r>
      <t xml:space="preserve">Designación de bienes. </t>
    </r>
    <r>
      <rPr>
        <sz val="10"/>
        <rFont val="Century Gothic"/>
        <family val="2"/>
      </rPr>
      <t>La aseguradora debe aceptar el título, nombre, denominación o nomenclatura con que el asegurado identifica o describe los bienes asegurados en sus registros o libros de comercio o contabilidad.</t>
    </r>
  </si>
  <si>
    <r>
      <t xml:space="preserve">Amparo automático para nuevos predios y operaciones, con aviso de sesenta (60) días. </t>
    </r>
    <r>
      <rPr>
        <sz val="10"/>
        <rFont val="Century Gothic"/>
        <family val="2"/>
      </rPr>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r>
  </si>
  <si>
    <r>
      <t xml:space="preserve">Indemnización por clara evidencia sin que exista previo fallo judicial. </t>
    </r>
    <r>
      <rPr>
        <sz val="10"/>
        <rFont val="Century Gothic"/>
        <family val="2"/>
      </rPr>
      <t>Mediante este amparo,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</si>
  <si>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t>1. Edificios</t>
  </si>
  <si>
    <t>Amparo automático para bienes en ferias, eventos y exposiciones en el territorio nacional.  Sublimite $1.000.000.000 evento / vigencia</t>
  </si>
  <si>
    <t>Estos gastos hacen parte del valor asegurado contratado y no en exceso.</t>
  </si>
  <si>
    <t>Arbitramento según condiciones generales de la póliza.</t>
  </si>
  <si>
    <r>
      <t xml:space="preserve">Cláusula de 72 horas para los eventos catastróficos. </t>
    </r>
    <r>
      <rPr>
        <sz val="10"/>
        <rFont val="Century Gothic"/>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incluyendo: huelga, asonada, motín, conmoción civil o popular, actos mal intencionados de terceros (incluyendo los actos terroristas).</t>
    </r>
  </si>
  <si>
    <r>
      <t xml:space="preserve">Valores globales sin relación de bienes. </t>
    </r>
    <r>
      <rPr>
        <sz val="10"/>
        <rFont val="Century Gothic"/>
        <family val="2"/>
      </rPr>
      <t>Queda entendido, convenido y aceptado que el valor real del interés asegurado es el que se señala en la carátula de la póliza. Por tal razón la aseguradora no solicitará al asegurado la relación detallada de bienes que conforma dicho monto.</t>
    </r>
  </si>
  <si>
    <t xml:space="preserve">* Para equipos móviles y/o portátiles fuera de los predios del Asegurado, incluidos los movilizados al exterior </t>
  </si>
  <si>
    <t xml:space="preserve">* Para y equipos móviles y/o portátiles fuera de los predios del Asegurado, incluidos los movilizados al exterior </t>
  </si>
  <si>
    <r>
      <rPr>
        <b/>
        <sz val="10"/>
        <rFont val="Century Gothic"/>
        <family val="2"/>
      </rPr>
      <t>Errores de puntería, uso de armas de fuego</t>
    </r>
    <r>
      <rPr>
        <sz val="10"/>
        <rFont val="Century Gothic"/>
        <family val="2"/>
      </rPr>
      <t xml:space="preserve">: incluye empleados de LA PREVISORA S.A. y personal de contratistas utilizados para labores de vigilancia o de seguridad, escoltas  y uso de perros guardianes. </t>
    </r>
  </si>
  <si>
    <r>
      <t>Actividades de cargue, descargue y transporte de bienes</t>
    </r>
    <r>
      <rPr>
        <sz val="10"/>
        <rFont val="Century Gothic"/>
        <family val="2"/>
      </rPr>
      <t>, incluyendo eventualmente los azarosos e inflamables. Este amparo se limita a cubrir los daños que se cause a terceros durante el transporte, queda excluido cualquier daño a la mercancía manipulada y/o transportada y al vehículo transportador.</t>
    </r>
  </si>
  <si>
    <t>Lucro cesante del tercero afectado</t>
  </si>
  <si>
    <r>
      <rPr>
        <b/>
        <sz val="10"/>
        <rFont val="Century Gothic"/>
        <family val="2"/>
      </rPr>
      <t>Pérdidas causadas por empleados ocasionales, temporales, transitorios y de firmas especializadas</t>
    </r>
    <r>
      <rPr>
        <sz val="10"/>
        <rFont val="Century Gothic"/>
        <family val="2"/>
      </rPr>
      <t>. Con límite de protección 100% sobre el valor asegurado por la póliza. Evento / Agregado anual.</t>
    </r>
  </si>
  <si>
    <t>Pago de siniestro sin presentación previa de fallo fiscal o investigación administrativa.</t>
  </si>
  <si>
    <t>Limite asegurado por despacho:  La suma de $205,000,000</t>
  </si>
  <si>
    <t xml:space="preserve">No aplicación de demérito por uso y/o mejora tecnológica, para reclamaciones por daño interno en equipo eléctrico y electrónico para equipos con edades superiores a cinco (5) años y hasta diez (10) años. </t>
  </si>
  <si>
    <t>DE 0 hasta 10 años</t>
  </si>
  <si>
    <r>
      <t>No exigibilidad ni aplicación de garantías.</t>
    </r>
    <r>
      <rPr>
        <sz val="10"/>
        <rFont val="Century Gothic"/>
        <family val="2"/>
      </rPr>
      <t xml:space="preserve"> Todo el límite puede ser transportado con mensajero solamente.</t>
    </r>
  </si>
  <si>
    <t>6. Dinero y títulos valores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</si>
  <si>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y los textos de las pólizas, clausulados generales, certificados u otros documentos contenidos en su oferta, las condiciones técnicas mínimas obligatorias prevalecerán.</t>
  </si>
  <si>
    <r>
      <t xml:space="preserve">Errores, omisiones e inexactitudes no intencionales en la presentación de la información sobre bienes asegurados. </t>
    </r>
    <r>
      <rPr>
        <sz val="10"/>
        <rFont val="Century Gothic"/>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</si>
  <si>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r>
      <rPr>
        <b/>
        <sz val="10"/>
        <rFont val="Century Gothic"/>
        <family val="2"/>
      </rPr>
      <t>Contratistas y subcontratistas independientes</t>
    </r>
    <r>
      <rPr>
        <sz val="10"/>
        <rFont val="Century Gothic"/>
        <family val="2"/>
      </rPr>
      <t>, incluyendo trabajos de mantenimiento, reparaciones y modificaciones de predios. Opera en exceso de las pólizas que tengan contratadas</t>
    </r>
  </si>
  <si>
    <t>Exclusiones</t>
  </si>
  <si>
    <t>$2.801.000.000 por evento y $5.621.000.000 en el agregado anual.</t>
  </si>
  <si>
    <t>1. OBJETO DEL SEGURO</t>
  </si>
  <si>
    <t>LA PREVISORA SA COMPAÑIA DE SEGUROS</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</si>
  <si>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</si>
  <si>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Tomador / Asegurado:</t>
  </si>
  <si>
    <t xml:space="preserve">Beneficiario: </t>
  </si>
  <si>
    <t>TERCEROS AFECTADOS</t>
  </si>
  <si>
    <r>
      <rPr>
        <b/>
        <sz val="10"/>
        <rFont val="Century Gothic"/>
        <family val="2"/>
      </rPr>
      <t>Cláusula de aplicación de condiciones particulares</t>
    </r>
    <r>
      <rPr>
        <sz val="10"/>
        <rFont val="Century Gothic"/>
        <family val="2"/>
      </rPr>
      <t>.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</si>
  <si>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Ampliación del aviso del siniestro, con término de sesenta (60) días. </t>
    </r>
    <r>
      <rPr>
        <sz val="10"/>
        <rFont val="Century Gothic"/>
        <family val="2"/>
      </rPr>
      <t xml:space="preserve">El Asegurado notificará todos los siniestros por vía telefónica, o por mensaje de telefax  o e -mail lo más pronto posible y con no más de sesenta (60) días posteriores al conocimiento de la reclamación judicial o extrajudicial efectuada por la(s) víctima(s) que pueda tener relación con este seguro. </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</si>
  <si>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 días</t>
    </r>
    <r>
      <rPr>
        <sz val="10"/>
        <rFont val="Century Gothic"/>
        <family val="2"/>
      </rPr>
      <t xml:space="preserve"> de antelación a la fecha de vencimiento de la póliza, en caso contrario se dará por entendido que la Aseguradora acepta la renovación o prorroga, previa autorización de la Entidad, manteniendo las mismas condiciones ofertadas en este proceso.</t>
    </r>
  </si>
  <si>
    <r>
      <t>Ampliación del plazo para aviso de revocación de la póliza</t>
    </r>
    <r>
      <rPr>
        <sz val="10"/>
        <rFont val="Century Gothic"/>
        <family val="2"/>
      </rPr>
      <t xml:space="preserve">: La aseguradora debe contemplar bajo esta cláusula que la póliza podrá ser revocada unilateralmente por la compañía, mediante noticia escrita certificada enviada al asegurado a su última dirección registrada, con una anticipación no menor de </t>
    </r>
    <r>
      <rPr>
        <b/>
        <sz val="10"/>
        <rFont val="Century Gothic"/>
        <family val="2"/>
      </rPr>
      <t>ciento veinte (120) días calendario</t>
    </r>
    <r>
      <rPr>
        <sz val="10"/>
        <rFont val="Century Gothic"/>
        <family val="2"/>
      </rPr>
      <t>. Los días de anticipación del aviso serán contados a partir de la fecha de recepción por parte del Asegurado de la noticia escrita certificada.</t>
    </r>
  </si>
  <si>
    <r>
      <t>Gastos médicos, hospitalarios y traslado de victimas. Sublímite de $55.000.000 por persona, $150,000,000 evento / $321,000,000 vigencia.</t>
    </r>
    <r>
      <rPr>
        <sz val="10"/>
        <rFont val="Century Gothic"/>
        <family val="2"/>
      </rPr>
      <t xml:space="preserve"> Sin aplicación de deducible.</t>
    </r>
    <r>
      <rPr>
        <b/>
        <sz val="10"/>
        <rFont val="Century Gothic"/>
        <family val="2"/>
      </rPr>
      <t xml:space="preserve"> </t>
    </r>
    <r>
      <rPr>
        <sz val="10"/>
        <rFont val="Century Gothic"/>
        <family val="2"/>
      </rPr>
      <t>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PREVISORA S.A..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</si>
  <si>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t xml:space="preserve">Variaciones del riesgo, </t>
    </r>
    <r>
      <rPr>
        <sz val="10"/>
        <rFont val="Century Gothic"/>
        <family val="2"/>
      </rPr>
      <t xml:space="preserve">con término de reporte de </t>
    </r>
    <r>
      <rPr>
        <b/>
        <sz val="10"/>
        <rFont val="Century Gothic"/>
        <family val="2"/>
      </rPr>
      <t xml:space="preserve">sesenta (60) días.  </t>
    </r>
    <r>
      <rPr>
        <sz val="10"/>
        <rFont val="Century Gothic"/>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 días comunes contados a partir del inicio de estas modificaciones, sí éstos constituyen agravación de los riesgos.</t>
    </r>
  </si>
  <si>
    <t>Plazo de pago de indemnizaciones: la aseguradora se compromete a realizar el pago de las indemnizaciones máximo dentro de los 5 días calendarios al envío del finiquito debidamente firmado.</t>
  </si>
  <si>
    <t>Otros gastos en que haya incurrido el Asegurado, en relación con un siniestro amparado.</t>
  </si>
  <si>
    <t>DEDUCIBLE: Sin aplicación de deducible.</t>
  </si>
  <si>
    <t>ANEXO No 1 
CONDICIONES BÁSICAS OBLIGATORIAS
RESPONSABILIDAD CIVIL EXTRACONTRACTUAL</t>
  </si>
  <si>
    <t>ANEXO No 1 
CONDICIONES BÁSICAS OBLIGATORIAS
MANEJO GLOBAL COMERCIAL</t>
  </si>
  <si>
    <t>LA PREVISORA S.A. COMPAÑÍA DE SEGUROS - NIT: 860.002.400-2</t>
  </si>
  <si>
    <t xml:space="preserve">Tomador / Asegurado / Beneficiario: </t>
  </si>
  <si>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</si>
  <si>
    <t>Límite asegurado en el agregado anual: $461.000.000</t>
  </si>
  <si>
    <r>
      <rPr>
        <b/>
        <sz val="10"/>
        <color indexed="8"/>
        <rFont val="Century Gothic"/>
        <family val="2"/>
      </rPr>
      <t>Ampliación aviso de siniestro.</t>
    </r>
    <r>
      <rPr>
        <sz val="10"/>
        <color indexed="8"/>
        <rFont val="Century Gothic"/>
        <family val="2"/>
      </rPr>
      <t xml:space="preserve">
La Aseguradora debe contemplar la extensión del término de aviso de la ocurrencia del siniestro, a </t>
    </r>
    <r>
      <rPr>
        <b/>
        <sz val="10"/>
        <color rgb="FF000000"/>
        <rFont val="Century Gothic"/>
        <family val="2"/>
      </rPr>
      <t xml:space="preserve">ciento veinte (120) días </t>
    </r>
    <r>
      <rPr>
        <sz val="10"/>
        <color indexed="8"/>
        <rFont val="Century Gothic"/>
        <family val="2"/>
      </rPr>
      <t>siguientes a la fecha en que lo haya conocido.</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</si>
  <si>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 días de antelación a la fecha de vencimiento de la p</t>
    </r>
    <r>
      <rPr>
        <sz val="10"/>
        <rFont val="Century Gothic"/>
        <family val="2"/>
      </rPr>
      <t>óliza, en caso contrario se dará por entendido que la Aseguradora acepta la renovación o prorroga, previa autorización de la Entidad , manteniendo las mismas condiciones ofertadas en este proceso.</t>
    </r>
  </si>
  <si>
    <r>
      <rPr>
        <b/>
        <sz val="10"/>
        <rFont val="Century Gothic"/>
        <family val="2"/>
      </rPr>
      <t>Bienes de propiedad de terceros. H</t>
    </r>
    <r>
      <rPr>
        <sz val="10"/>
        <rFont val="Century Gothic"/>
        <family val="2"/>
      </rPr>
      <t>asta e</t>
    </r>
    <r>
      <rPr>
        <b/>
        <sz val="10"/>
        <rFont val="Century Gothic"/>
        <family val="2"/>
      </rPr>
      <t>l 50%</t>
    </r>
    <r>
      <rPr>
        <sz val="10"/>
        <rFont val="Century Gothic"/>
        <family val="2"/>
      </rPr>
      <t xml:space="preserve"> del valor asegurado. Se amparan los bienes de propiedad de terceros, con exclusión de Celulares, beepers, avanteles, calculadoras, computadoras de bolsillo, radios de comunicación, grabadoras, dineros, joyas y vehículos, mientras se encuentren en predios del asegurado, siempre y cuando dichos bienes no estén amparados por otros seguros.</t>
    </r>
  </si>
  <si>
    <r>
      <rPr>
        <b/>
        <sz val="10"/>
        <rFont val="Century Gothic"/>
        <family val="2"/>
      </rPr>
      <t xml:space="preserve">Errores, omisiones e inexactitudes no intencionales. </t>
    </r>
    <r>
      <rPr>
        <sz val="10"/>
        <rFont val="Century Gothic"/>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</si>
  <si>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rPr>
        <b/>
        <sz val="10"/>
        <rFont val="Century Gothic"/>
        <family val="2"/>
      </rPr>
      <t>Extensión para exempleados:</t>
    </r>
    <r>
      <rPr>
        <sz val="10"/>
        <rFont val="Century Gothic"/>
        <family val="2"/>
      </rPr>
      <t xml:space="preserve">  Continuidad de amparo y/o extensión de cobertura, hasta </t>
    </r>
    <r>
      <rPr>
        <b/>
        <sz val="10"/>
        <rFont val="Century Gothic"/>
        <family val="2"/>
      </rPr>
      <t>30 días</t>
    </r>
    <r>
      <rPr>
        <sz val="10"/>
        <rFont val="Century Gothic"/>
        <family val="2"/>
      </rPr>
      <t xml:space="preserve"> después de desvinculado el funcionario, siempre y cuando se encuentre dentro de la vigencia de la póliza.</t>
    </r>
  </si>
  <si>
    <r>
      <t xml:space="preserve">Gastos por pagos de auditores revisores y contadores: </t>
    </r>
    <r>
      <rPr>
        <sz val="10"/>
        <rFont val="Century Gothic"/>
        <family val="2"/>
      </rPr>
      <t>La presente póliza se complementa con el seguro de Infidelidad y riesgos financieros, en cuanto al amparo de infidelidad de empleados. Por tal razón, en caso de producirse un siniestro que llegare a estar amparado por ambas pólizas, se afectará el seguro de manejo hasta concurrencia del valor asegurado y el exceso de la pérdida bajo el seguro de infidelidad y riesgos financieros, sin que la aseguradora pueda invocar la coexistencia de seguros. Con el hecho de presentar propuesta para el presente seguro de manejo, la aseguradora declara que conoce y acepta esta situación</t>
    </r>
    <r>
      <rPr>
        <b/>
        <sz val="10"/>
        <rFont val="Century Gothic"/>
        <family val="2"/>
      </rPr>
      <t>.</t>
    </r>
  </si>
  <si>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r>
      <rPr>
        <b/>
        <sz val="10"/>
        <rFont val="Century Gothic"/>
        <family val="2"/>
      </rPr>
      <t>.</t>
    </r>
  </si>
  <si>
    <r>
      <rPr>
        <b/>
        <sz val="10"/>
        <color indexed="8"/>
        <rFont val="Century Gothic"/>
        <family val="2"/>
      </rPr>
      <t>Pérdidas causadas por empleados no identificados: 100% del valor asegurado</t>
    </r>
    <r>
      <rPr>
        <sz val="10"/>
        <color indexed="8"/>
        <rFont val="Century Gothic"/>
        <family val="2"/>
      </rPr>
      <t xml:space="preserve">
La Aseguradora  debe  contemplar  para  este  seguro,  que  en  caso  de  ocurrencia  de  cualquier  pérdida,  LA PREVISORA  no  pudiera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empleados de LA PREVISORA,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</si>
  <si>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rPr>
        <b/>
        <sz val="10"/>
        <rFont val="Century Gothic"/>
        <family val="2"/>
      </rPr>
      <t xml:space="preserve">Variaciones del riesgo. </t>
    </r>
    <r>
      <rPr>
        <sz val="10"/>
        <rFont val="Century Gothic"/>
        <family val="2"/>
      </rPr>
      <t xml:space="preserve">La aseguradora debe autorizar a la Entidad para efectuar las modificaciones dentro del riesgo que juzgue  necesarias para el funcionamiento de su actividad o negocio. Cuando tales modificaciones varíen sustancial, objetiva y materialmente los riesgos conocidos y aceptados por la Compañía, la Entidad estará obligada a avisar de ellas por escrito a la Aseguradora dentro de </t>
    </r>
    <r>
      <rPr>
        <b/>
        <sz val="10"/>
        <rFont val="Century Gothic"/>
        <family val="2"/>
      </rPr>
      <t>los sesenta (60) días comunes contados a partir del inicio</t>
    </r>
    <r>
      <rPr>
        <sz val="10"/>
        <rFont val="Century Gothic"/>
        <family val="2"/>
      </rPr>
      <t xml:space="preserve"> de estas modificaciones, sí éstos constituyen agravación de los riesgos cubiertos por la póliza.</t>
    </r>
  </si>
  <si>
    <t>ANEXO No 1 
CONDICIONES BÁSICAS OBLIGATORIAS
TRANSPORTES DE VALORES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</si>
  <si>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</si>
  <si>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r>
      <t xml:space="preserve">Actos de autoridad. </t>
    </r>
    <r>
      <rPr>
        <sz val="10"/>
        <rFont val="Century Gothic"/>
        <family val="2"/>
      </rPr>
      <t>La póliza cubre los daños o pérdidas materiales de los bienes asegurados, causados directamente por la acción de la autoridad legalmente constituida sobre las mercancías o sobre el medio de transporte</t>
    </r>
    <r>
      <rPr>
        <b/>
        <sz val="10"/>
        <rFont val="Century Gothic"/>
        <family val="2"/>
      </rPr>
      <t>.</t>
    </r>
  </si>
  <si>
    <r>
      <t xml:space="preserve">Ampliación definición de mensajero. </t>
    </r>
    <r>
      <rPr>
        <sz val="10"/>
        <rFont val="Century Gothic"/>
        <family val="2"/>
      </rPr>
      <t>Se entenderá por mensajero particular la persona natural mayor de edad o persona jurídica, debidamente autorizada para realizar las movilizaciones, con o sin contrato laboral con el asegurado, incluyendo empleados de cooperativas, temporales, SENA, Outsourcing y Aprendices</t>
    </r>
    <r>
      <rPr>
        <b/>
        <sz val="10"/>
        <rFont val="Century Gothic"/>
        <family val="2"/>
      </rPr>
      <t>.</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</si>
  <si>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deberá dar aviso de ello al asegurado con no menos de </t>
    </r>
    <r>
      <rPr>
        <b/>
        <sz val="10"/>
        <rFont val="Century Gothic"/>
        <family val="2"/>
      </rPr>
      <t>noventa (90) días de antelación a la fecha de vencimiento</t>
    </r>
    <r>
      <rPr>
        <sz val="10"/>
        <rFont val="Century Gothic"/>
        <family val="2"/>
      </rPr>
      <t xml:space="preserve"> de la póliza, en caso contrario se dará por entendido que la Aseguradora acepta la renovación o prorroga, previa autorización de la Entidad , manteniendo las mismas condiciones ofertadas en este proceso.</t>
    </r>
  </si>
  <si>
    <t>ANEXO No 1 
CONDICIONES BÁSICAS OBLIGATORIAS
TODO RIESGO DAÑO MATERIAL</t>
  </si>
  <si>
    <t>Vehículos a motor que se encuentren fuera de los predios del Asegurado y que tengan o deban tener licencia para transitar en carreteras, excepto los vehículos de combate contra incendio y aquellos automotores que se encuentren en reposo.</t>
  </si>
  <si>
    <t>Aeronaves.</t>
  </si>
  <si>
    <r>
      <t xml:space="preserve">Rotura accidental de Vidrios interiores y exteriores incluyendo los daños por Actos Mal Intencionados de Terceros, Asonada, Motín, Conmoción Civil o Popular y Huelga (Incluido Terrorismo y sabotaje). </t>
    </r>
    <r>
      <rPr>
        <b/>
        <sz val="10"/>
        <rFont val="Century Gothic"/>
        <family val="2"/>
      </rPr>
      <t xml:space="preserve"> SIN APLICACIÓN DE DEDUCIBLE.</t>
    </r>
  </si>
  <si>
    <r>
      <t xml:space="preserve">Ampliación del plazo para aviso de siniestro. </t>
    </r>
    <r>
      <rPr>
        <sz val="10"/>
        <rFont val="Century Gothic"/>
        <family val="2"/>
      </rPr>
      <t xml:space="preserve">El Asegurado notificará todos los siniestros por vía telefónica, o e -mail lo más pronto posible con no más de </t>
    </r>
    <r>
      <rPr>
        <b/>
        <sz val="10"/>
        <rFont val="Century Gothic"/>
        <family val="2"/>
      </rPr>
      <t>sesenta (60) días</t>
    </r>
    <r>
      <rPr>
        <sz val="10"/>
        <rFont val="Century Gothic"/>
        <family val="2"/>
      </rPr>
      <t xml:space="preserve"> posteriores al conocimiento del incidente, pérdida o daño que pueda tener relación con este seguro. El aviso por escrito deberá contener como mínimo la siguiente información:</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</si>
  <si>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t>
    </r>
    <r>
      <rPr>
        <sz val="10"/>
        <rFont val="Century Gothic"/>
        <family val="2"/>
      </rPr>
      <t xml:space="preserve"> días de antelación a la fecha de vencimiento de la póliza, en caso contrario se dará por entendido que la Aseguradora acepta la renovación o prorroga, previa autorización de la Entidad, manteniendo las mismas condiciones ofertadas en este proceso.</t>
    </r>
  </si>
  <si>
    <r>
      <t xml:space="preserve">Cobertura para conjuntos.  </t>
    </r>
    <r>
      <rPr>
        <sz val="10"/>
        <rFont val="Century Gothic"/>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r>
      <rPr>
        <b/>
        <sz val="10"/>
        <rFont val="Century Gothic"/>
        <family val="2"/>
      </rPr>
      <t>Sublimite $2.500.000.000.</t>
    </r>
  </si>
  <si>
    <r>
      <t xml:space="preserve">Daños a causa de instalación de equipos de climatización, Sublimite $500.000.000.  </t>
    </r>
    <r>
      <rPr>
        <sz val="10"/>
        <rFont val="Century Gothic"/>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</si>
  <si>
    <r>
      <t>Documentos pendientes por pagar Sublimite $1.000.000.000.</t>
    </r>
    <r>
      <rPr>
        <sz val="10"/>
        <rFont val="Century Gothic"/>
        <family val="2"/>
      </rPr>
      <t xml:space="preserve"> Se deben amparar la reconstrucción de recibos contables, formularios, recibos de impuestos y los demás documentos propios de la actividad y necesarios para el funcionamiento de </t>
    </r>
    <r>
      <rPr>
        <b/>
        <sz val="10"/>
        <rFont val="Century Gothic"/>
        <family val="2"/>
      </rPr>
      <t>LA PREVISORA S.A.</t>
    </r>
    <r>
      <rPr>
        <sz val="10"/>
        <rFont val="Century Gothic"/>
        <family val="2"/>
      </rPr>
      <t>; siempre y cuando su daño y/o pérdida sean consecuencia de los riesgos amparados por ésta póliza.</t>
    </r>
  </si>
  <si>
    <r>
      <t xml:space="preserve">Equipos de reemplazo temporal Sublimite $1.000.000.000.  </t>
    </r>
    <r>
      <rPr>
        <sz val="10"/>
        <rFont val="Century Gothic"/>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</si>
  <si>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Labores y Materiales Sublimite $1.000.000.000. </t>
    </r>
    <r>
      <rPr>
        <sz val="10"/>
        <rFont val="Century Gothic"/>
        <family val="2"/>
      </rPr>
      <t xml:space="preserve">No obstante lo estipulado en la póliza, el proponente autoriza a </t>
    </r>
    <r>
      <rPr>
        <b/>
        <sz val="10"/>
        <rFont val="Century Gothic"/>
        <family val="2"/>
      </rPr>
      <t>LA PREVISORA S.A.</t>
    </r>
    <r>
      <rPr>
        <sz val="10"/>
        <rFont val="Century Gothic"/>
        <family val="2"/>
      </rPr>
      <t xml:space="preserve"> para efectuar las alteraciones y/o reparaciones dentro de los riesgos asegurados que juzgue necesarias para el funcionamiento de los mismos, en este caso el asegurado estará obligado a dar aviso por escrito a la aseguradora dentro de los</t>
    </r>
    <r>
      <rPr>
        <b/>
        <sz val="10"/>
        <rFont val="Century Gothic"/>
        <family val="2"/>
      </rPr>
      <t xml:space="preserve"> noventa (90) días comunes</t>
    </r>
    <r>
      <rPr>
        <sz val="10"/>
        <rFont val="Century Gothic"/>
        <family val="2"/>
      </rPr>
      <t xml:space="preserve"> contados a partir de la iniciación de estas modificaciones.</t>
    </r>
  </si>
  <si>
    <r>
      <t>Montajes y construcciones. Sublímite de $1.500.000.000.</t>
    </r>
    <r>
      <rPr>
        <sz val="10"/>
        <rFont val="Century Gothic"/>
        <family val="2"/>
      </rPr>
      <t xml:space="preserve"> Bajo la presente póliza se amparan automáticamente contra los riesgos cubiertos, las propiedades y bienes en construcción ensamblaje, alistamiento, montaje, pruebas y puestas en marcha, de naturaleza incidental. Como “incidental” se entienden las obras cuyo valor total final no supere la suma de</t>
    </r>
    <r>
      <rPr>
        <b/>
        <sz val="10"/>
        <rFont val="Century Gothic"/>
        <family val="2"/>
      </rPr>
      <t xml:space="preserve"> $1.500.000.000 por proyecto</t>
    </r>
    <r>
      <rPr>
        <sz val="10"/>
        <rFont val="Century Gothic"/>
        <family val="2"/>
      </rPr>
      <t>.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Se excluyen lucro cesante anticipado, responsabilidad civil, pruebas, mantenimiento, error de diseño y materiales defectuosos</t>
    </r>
    <r>
      <rPr>
        <b/>
        <sz val="10"/>
        <rFont val="Century Gothic"/>
        <family val="2"/>
      </rPr>
      <t>.</t>
    </r>
  </si>
  <si>
    <r>
      <t xml:space="preserve">Movilización de bienes para su uso y/o actividad. Sublímite de $1.000.000.000. </t>
    </r>
    <r>
      <rPr>
        <sz val="10"/>
        <rFont val="Century Gothic"/>
        <family val="2"/>
      </rPr>
      <t>La aseguradora debe contemplar que se debe extender a amparar los bienes asegurados, cuando sean movilizados para su uso y/o actividad a otros predios del asegurado o de terceros y mientras permanezcan en los mismos, bajo los mismos amparos de la presente póliza. Se excluye el transporte.</t>
    </r>
  </si>
  <si>
    <r>
      <t xml:space="preserve">No aplicación de garantías: </t>
    </r>
    <r>
      <rPr>
        <sz val="10"/>
        <rFont val="Century Gothic"/>
        <family val="2"/>
      </rPr>
      <t>la aseguradora acepta que no se aplicará ningún tipo de garantía y se eliminan las garantías del condicionado general</t>
    </r>
  </si>
  <si>
    <r>
      <t>Propiedad personal de empleados vinculados bajo cualquier tipo de contrato, directivos, clientes y visitas. Sublímite de $10,000,000 por persona, $50,000,000 vigencia.</t>
    </r>
    <r>
      <rPr>
        <sz val="10"/>
        <rFont val="Century Gothic"/>
        <family val="2"/>
      </rPr>
      <t xml:space="preserve"> El seguro se extiende a amparar, en exceso del valor asegurado, los bienes de propiedad personal de empleados del asegurado, sin aplicación de deducible ni deducción de ningún tipo, tales como demérito por uso ó por obsolescencia, mejora tecnológica, etc.,excluyendo joyas, dinero y vehículos automotores, mientras se encuentren en los predios asegurados, siempre y cuando dichos bienes personales no estén amparados por otro seguro. L</t>
    </r>
    <r>
      <rPr>
        <b/>
        <sz val="10"/>
        <rFont val="Century Gothic"/>
        <family val="2"/>
      </rPr>
      <t>a responsabilidad por la propiedad personal de un empleado no excederá de $10,000,000 y cualquier pérdida en su caso se ajustará con la Entidad Asegurada y se pagará previa autorización de ésta.</t>
    </r>
  </si>
  <si>
    <r>
      <t xml:space="preserve">Traslado temporal de bienes y/o equipos, incluye permanencia </t>
    </r>
    <r>
      <rPr>
        <sz val="10"/>
        <rFont val="Century Gothic"/>
        <family val="2"/>
      </rPr>
      <t xml:space="preserve"> </t>
    </r>
    <r>
      <rPr>
        <b/>
        <sz val="10"/>
        <rFont val="Century Gothic"/>
        <family val="2"/>
      </rPr>
      <t xml:space="preserve">Sublímite de $1,500,000,000 </t>
    </r>
    <r>
      <rPr>
        <sz val="10"/>
        <rFont val="Century Gothic"/>
        <family val="2"/>
      </rPr>
      <t xml:space="preserve">y término de </t>
    </r>
    <r>
      <rPr>
        <b/>
        <sz val="10"/>
        <rFont val="Century Gothic"/>
        <family val="2"/>
      </rPr>
      <t>noventa (90) días.</t>
    </r>
    <r>
      <rPr>
        <sz val="10"/>
        <rFont val="Century Gothic"/>
        <family val="2"/>
      </rPr>
      <t xml:space="preserve"> 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Excluye el transporte.</t>
    </r>
  </si>
  <si>
    <r>
      <t xml:space="preserve">Se cubren los daños y/o pérdidas para equipos móviles y portátiles fuera de los predios asegurados, dentro o fuera del país </t>
    </r>
    <r>
      <rPr>
        <b/>
        <sz val="10"/>
        <rFont val="Century Gothic"/>
        <family val="2"/>
      </rPr>
      <t>incluyendo los riesgos durante la movilización</t>
    </r>
    <r>
      <rPr>
        <sz val="10"/>
        <rFont val="Century Gothic"/>
        <family val="2"/>
      </rPr>
      <t>.</t>
    </r>
  </si>
  <si>
    <r>
      <t xml:space="preserve">Gastos para reinstalación de software, como consecuencia de un evento amparado bajo la póliza. </t>
    </r>
    <r>
      <rPr>
        <sz val="10"/>
        <rFont val="Century Gothic"/>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r>
      <rPr>
        <b/>
        <sz val="10"/>
        <rFont val="Century Gothic"/>
        <family val="2"/>
      </rPr>
      <t>Sublimite $1.000.000.000</t>
    </r>
  </si>
  <si>
    <r>
      <t xml:space="preserve">Incremento en costos de operación. </t>
    </r>
    <r>
      <rPr>
        <sz val="10"/>
        <rFont val="Century Gothic"/>
        <family val="2"/>
      </rPr>
      <t>Bajo esta cobertura se debe contemplar la extensión del seguro a amparar los gastos extraordinarios en los que el Asegurado pruebe haber tenido que incurrir en el alquiler de equipos con el único fin de poder continuar con igual eficiencia, como sea posible, las operaciones del giro normal de sus actividades, afectadas directamente por un evento amparado bajo este seguro.</t>
    </r>
    <r>
      <rPr>
        <b/>
        <sz val="10"/>
        <rFont val="Century Gothic"/>
        <family val="2"/>
      </rPr>
      <t xml:space="preserve"> Sublimite $1.200.000.000</t>
    </r>
  </si>
  <si>
    <r>
      <t xml:space="preserve">Gastos para la adecuación de suelos y terrenos que lleguen a afectarse como consecuencia de un Temblor, Terremoto, erupción volcánica y/o otros eventos de la naturaleza, </t>
    </r>
    <r>
      <rPr>
        <b/>
        <sz val="10"/>
        <rFont val="Century Gothic"/>
        <family val="2"/>
      </rPr>
      <t>hasta el 15%</t>
    </r>
    <r>
      <rPr>
        <sz val="10"/>
        <rFont val="Century Gothic"/>
        <family val="2"/>
      </rPr>
      <t xml:space="preserve"> del valor asegurable del bien inmueble afectado.</t>
    </r>
  </si>
  <si>
    <r>
      <t xml:space="preserve">Gastos para la obtención de licencias y permisos para reconstruir el inmueble asegurado. </t>
    </r>
    <r>
      <rPr>
        <sz val="10"/>
        <rFont val="Century Gothic"/>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r>
      <rPr>
        <b/>
        <sz val="10"/>
        <rFont val="Century Gothic"/>
        <family val="2"/>
      </rPr>
      <t>.</t>
    </r>
  </si>
  <si>
    <t>OFICINAS</t>
  </si>
  <si>
    <t>DINERO Y TÍTULOS VALORES</t>
  </si>
  <si>
    <t>EDIFICIOS</t>
  </si>
  <si>
    <t>MUEBLES Y ENSERES</t>
  </si>
  <si>
    <t>OBRAS DE ARTE</t>
  </si>
  <si>
    <t>Total general</t>
  </si>
  <si>
    <t>ARAUCA</t>
  </si>
  <si>
    <t xml:space="preserve">Calle 21 No. 20 -48 Oficina </t>
  </si>
  <si>
    <t>ARMENIA</t>
  </si>
  <si>
    <t>BOGOTÁ - CASA MATRIZ Está compuesto por varias direcciones:</t>
  </si>
  <si>
    <t>BOGOTÁ - OTRAS EDIFICACIONES</t>
  </si>
  <si>
    <t>BUCARAMANGA</t>
  </si>
  <si>
    <t>Carrera 37 No. 51 - 81 Urbanizacion Cabecera del Llano Oficina</t>
  </si>
  <si>
    <t>BUENAVENTURA</t>
  </si>
  <si>
    <t>Calle 3 No. 2 -33 - Local 101 y Mezanine Edificio La Sirena
Calle 3 A No. 2 - 41 Mezanine Edificio La Sirena</t>
  </si>
  <si>
    <t>CALI</t>
  </si>
  <si>
    <t>CARTAGENA</t>
  </si>
  <si>
    <t>Calle del Artesanal No. 10 - 25 Piso 1 Edificio Char</t>
  </si>
  <si>
    <t>CÚCUTA</t>
  </si>
  <si>
    <t>Calle 14 Avda 4 No. 3 - 65 Oficina 205, 206, 207 y 208
Avda 4  Calle 14 No. 3 - 65</t>
  </si>
  <si>
    <t>Calle 57 No. 8 - 77 Local 101 - Bogotá - ESTA COBERTURA OPERA A NIVEL NACIONAL</t>
  </si>
  <si>
    <t>FLORENCIA</t>
  </si>
  <si>
    <t>Calle 16 No. 8 - 36 Local 3 A</t>
  </si>
  <si>
    <t>IBAGUÉ</t>
  </si>
  <si>
    <t>MANIZALES</t>
  </si>
  <si>
    <t>MEDELLÍN</t>
  </si>
  <si>
    <t>MEDELLIN DATA CENTER</t>
  </si>
  <si>
    <t>MOCOA</t>
  </si>
  <si>
    <t>Carrera 8 No. 8 - 06 Barrio Centro</t>
  </si>
  <si>
    <t>MONTERIA</t>
  </si>
  <si>
    <t>Carrera 29 No. 3 - 46</t>
  </si>
  <si>
    <t>NEIVA</t>
  </si>
  <si>
    <t>Carrera 8 No. 7 A - 30 Local 1</t>
  </si>
  <si>
    <t>PASTO</t>
  </si>
  <si>
    <t>PEREIRA</t>
  </si>
  <si>
    <t>POPAYAN</t>
  </si>
  <si>
    <t>Carrera 6 No. 4 - 21 Oficina 202 - 203</t>
  </si>
  <si>
    <t>QUIBDÓ</t>
  </si>
  <si>
    <t>RIOHACHA</t>
  </si>
  <si>
    <t>SINCELEJO</t>
  </si>
  <si>
    <t>Carrera 19 No. 27 - 07 Local 1</t>
  </si>
  <si>
    <t>TUNJA</t>
  </si>
  <si>
    <t>Calle 18 No. 11 -22 Oficina 206 B
Oficina 406</t>
  </si>
  <si>
    <t>VILLAVICENCIO</t>
  </si>
  <si>
    <t>Carrera 39 No. 35 - 49 /  51 - 55 Barzal Alto</t>
  </si>
  <si>
    <t>YOPAL</t>
  </si>
  <si>
    <t>SALVAMENTOS Y CUSTODIOS</t>
  </si>
  <si>
    <t>Calle 4 No. 11-05 Mosquera, Bodega 1</t>
  </si>
  <si>
    <t>BODEGA - SALVAMENTOS - BOGOTA</t>
  </si>
  <si>
    <t>Carrera 34 No. 10-499 Sector de Acopi</t>
  </si>
  <si>
    <t>BODEGA - SALVAMENTOS - CALI</t>
  </si>
  <si>
    <t>BODEGAS - SALVAMENTOS - MEDELLIN</t>
  </si>
  <si>
    <t>BODEGA - SALVAMENTOS - BARRANQUILLA</t>
  </si>
  <si>
    <t>PÓLIZA DE SEGURO DE TODO RIESGO DAÑOS MATERIALES</t>
  </si>
  <si>
    <r>
      <t xml:space="preserve">Amparo para bienes fuera de edificios y/o a la intemperie. </t>
    </r>
    <r>
      <rPr>
        <sz val="10"/>
        <rFont val="Century Gothic"/>
        <family val="2"/>
      </rPr>
      <t xml:space="preserve">la aseguradora debe contemplar bajo esta cobertura, que el seguro también se extiende a amparar los bienes descritos en ella cuando, aunque econtrandose dentro de los predios del asegurado, se encuentran fuera de los edificios, dentro de vehículos transportadores o en vehículos propios. </t>
    </r>
    <r>
      <rPr>
        <b/>
        <sz val="10"/>
        <rFont val="Century Gothic"/>
        <family val="2"/>
      </rPr>
      <t>Sublimite $1.000.000.000 evento / vigencia</t>
    </r>
  </si>
  <si>
    <r>
      <t xml:space="preserve">No aplicación de infraseguro. </t>
    </r>
    <r>
      <rPr>
        <sz val="10"/>
        <rFont val="Century Gothic"/>
        <family val="2"/>
      </rPr>
      <t xml:space="preserve">Siempre y cuando la diferencia entre el valor asegurado y el valor asegurable no supere el 15%. </t>
    </r>
  </si>
  <si>
    <r>
      <t>Reparaciones y ajuste de pérdidas en caso de siniestro:</t>
    </r>
    <r>
      <rPr>
        <sz val="10"/>
        <rFont val="Century Gothic"/>
        <family val="2"/>
      </rPr>
      <t xml:space="preserve"> Para aquellas pérdidas o daños que no excedan de </t>
    </r>
    <r>
      <rPr>
        <b/>
        <sz val="10"/>
        <rFont val="Century Gothic"/>
        <family val="2"/>
      </rPr>
      <t>$30.000.000</t>
    </r>
    <r>
      <rPr>
        <sz val="10"/>
        <rFont val="Century Gothic"/>
        <family val="2"/>
      </rPr>
      <t>, la Aseguradora acepta abstenerse de nombrar ajustador y autoriza al asegurado para efectuar las reparaciones necesarias, con el compromiso del asegurado de informar el siniestro a la Aseguradora.</t>
    </r>
  </si>
  <si>
    <t>Tablet, Celulares, calculadoras, computadoras de bolsillo, radios de comunicación, grabadoras y demás elementos de bolsillo similares sin aplicación de deducible.</t>
  </si>
  <si>
    <r>
      <t xml:space="preserve">Gastos de arrendamiento. </t>
    </r>
    <r>
      <rPr>
        <sz val="10"/>
        <rFont val="Century Gothic"/>
        <family val="2"/>
      </rPr>
      <t>Bajo esta cobertura, se debe contemplar la extensión del seguro a amparar los gastos adicionales y en exceso a sus costos normales de operación,</t>
    </r>
    <r>
      <rPr>
        <b/>
        <sz val="10"/>
        <rFont val="Century Gothic"/>
        <family val="2"/>
      </rPr>
      <t xml:space="preserve"> hasta por seis (6) meses y $120.000.000</t>
    </r>
    <r>
      <rPr>
        <sz val="10"/>
        <rFont val="Century Gothic"/>
        <family val="2"/>
      </rPr>
      <t xml:space="preserve">. mensuales, para bienes,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</si>
  <si>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t>Plazo de liquidación de siniestro: la aseguradora se compromete a presentar las liquidaciones de reclamos en un plazo no mayor a 10 días hábiles luego de entregados los documentos que acrediten cuantía y circunstancias de la pérdida</t>
  </si>
  <si>
    <t xml:space="preserve"> PÓLIZA DE SEGURO DE RESPONSABILIDAD CIVIL EXTRACONTRACTUAL</t>
  </si>
  <si>
    <t>La compañía se obliga a indemnizar, sujeto a los términos y condiciones establecidas tanto en las condiciones generales  como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</si>
  <si>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r>
      <t>Responsabilidad Civil Parqueaderos:</t>
    </r>
    <r>
      <rPr>
        <sz val="10"/>
        <rFont val="Century Gothic"/>
        <family val="2"/>
      </rPr>
      <t xml:space="preserve"> Incluyendo Daños, Hurto y Hurto Calificado de vehículos y de Accesorios, en predios del asegurado, en parqueaderos de su propiedad o sobre los cuales ejerza tenencia o control el asegurado. </t>
    </r>
    <r>
      <rPr>
        <b/>
        <sz val="10"/>
        <rFont val="Century Gothic"/>
        <family val="2"/>
      </rPr>
      <t xml:space="preserve">Sublímite hasta el 10% del límite asegurado por vehículo, y 30% del límite asegurado por vigencia. </t>
    </r>
  </si>
  <si>
    <t>Responsabilidad Civil por Incendio y explosión.</t>
  </si>
  <si>
    <t>Plazo de liquidación de siniestro: la aseguradora se compromete a presentar las liquidaciones de reclamos  en un plazo no mayor a 10 días hábiles luego de entregados los documentos que acrediten cuantía y circunstancias de la pérdida.</t>
  </si>
  <si>
    <t>Responsabilidad civil derivada de montajes, construcciones y obras civiles para el mantenimiento o ampliación de predios. Sublimite $500.000.000.</t>
  </si>
  <si>
    <t xml:space="preserve">PÓLIZA DE SEGURO DE MANEJO GLOBAL ENTIDADES ESTATALES </t>
  </si>
  <si>
    <r>
      <rPr>
        <b/>
        <sz val="10"/>
        <rFont val="Century Gothic"/>
        <family val="2"/>
      </rPr>
      <t xml:space="preserve">Amparo automático de nuevos cargos y empleados sin reportes ni ajustes de prima adicional: </t>
    </r>
    <r>
      <rPr>
        <sz val="10"/>
        <rFont val="Century Gothic"/>
        <family val="2"/>
      </rPr>
      <t>Mediante esta cláusula el amparo que otorga la póliza debe extenderse a cubrir automáticamente todo nuevo cargo creado por LA PREVISORA sin necesidad de reporte.</t>
    </r>
  </si>
  <si>
    <t>Plazo de liquidación de siniestro: la aseguradora se compromete a presentar las liquidaciones de reclamos en un plazo no mayor a 10 días hábiles luego de entregados los documentos que acrediten cuantía y circunstancias de la pérdida.</t>
  </si>
  <si>
    <t xml:space="preserve"> SEGURO DE TRANSPORTE DE VALORES</t>
  </si>
  <si>
    <t>Extensión de cobertura durante la pernoctada del mensajero
Queda convenido y aceptado que mediante la presente cláusula la póliza se exiende a cubrir la movilizaciones de dineros y títulos valores aún cuando estén pernotando con mensajero.</t>
  </si>
  <si>
    <t>Plazo de liquidación de siniestro: La aseguradora se compromete a presentar las liquidaciones de reclamos en un plazo no mayor a 10 días hábiles luego de entregados los documentos que acrediten cuantía y circunstancias de la pérdida.</t>
  </si>
  <si>
    <r>
      <t>Restablecimiento o restitución automática de la suma asegurada con cobro de prima adicional, excepto para AMIT Y AMCCOPH, Sabotaje y Terrorismo</t>
    </r>
    <r>
      <rPr>
        <sz val="10"/>
        <rFont val="Century Gothic"/>
        <family val="2"/>
      </rPr>
      <t xml:space="preserve">. Bajo esta cláusula, la aseguradora debe contemplar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t>
    </r>
    <r>
      <rPr>
        <b/>
        <sz val="10"/>
        <rFont val="Century Gothic"/>
        <family val="2"/>
      </rPr>
      <t>con la misma tasa otorgada en la condiciones iniciales</t>
    </r>
  </si>
  <si>
    <t>2. Equipos móviles y portátiles</t>
  </si>
  <si>
    <t>3. Equipo eléctrico y electrónico</t>
  </si>
  <si>
    <t>4. Maquinaria y equipo</t>
  </si>
  <si>
    <t>5. Muebles y enseres</t>
  </si>
  <si>
    <t>6. Obras de arte</t>
  </si>
  <si>
    <t>Exclusiones aplican las del clausulado adjunto a esta propuesta.</t>
  </si>
  <si>
    <r>
      <rPr>
        <b/>
        <u/>
        <sz val="10"/>
        <color theme="1"/>
        <rFont val="Century Gothic"/>
        <family val="2"/>
      </rPr>
      <t>• Gastos y Costos Judiciales</t>
    </r>
    <r>
      <rPr>
        <sz val="10"/>
        <color theme="1"/>
        <rFont val="Century Gothic"/>
        <family val="2"/>
      </rPr>
      <t>: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r>
  </si>
  <si>
    <r>
      <rPr>
        <b/>
        <u/>
        <sz val="10"/>
        <color theme="1"/>
        <rFont val="Century Gothic"/>
        <family val="2"/>
      </rPr>
      <t>• Acto Incorrecto</t>
    </r>
    <r>
      <rPr>
        <sz val="10"/>
        <color theme="1"/>
        <rFont val="Century Gothic"/>
        <family val="2"/>
      </rPr>
      <t>: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r>
  </si>
  <si>
    <r>
      <t>•</t>
    </r>
    <r>
      <rPr>
        <b/>
        <u/>
        <sz val="10"/>
        <color theme="1"/>
        <rFont val="Century Gothic"/>
        <family val="2"/>
      </rPr>
      <t xml:space="preserve"> Pérdida</t>
    </r>
    <r>
      <rPr>
        <sz val="10"/>
        <color theme="1"/>
        <rFont val="Century Gothic"/>
        <family val="2"/>
      </rPr>
      <t>: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r>
  </si>
  <si>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</si>
  <si>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</si>
  <si>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ACEPTACIÓN DE GASTOS JUDICIALES Y/O COSTOS DE DEFENSA, DENTRO DE LOS DIEZ (10) DÍAS HÁBILES SIGUIENTES A LA PRESENTACIÓN DE LA RECLAMACIÓN.</t>
  </si>
  <si>
    <r>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r>
    <r>
      <rPr>
        <b/>
        <sz val="10"/>
        <color theme="1"/>
        <rFont val="Century Gothic"/>
        <family val="2"/>
      </rPr>
      <t xml:space="preserve">
NO APLICACIÓN DE TARIFA DE COLEGIOS DE ABOGADOS PARA LIMITAR Y/O ACEPTAR LA PROPUESTA DE LOS HONORARIOS DE ABOGADOS</t>
    </r>
    <r>
      <rPr>
        <sz val="10"/>
        <color theme="1"/>
        <rFont val="Century Gothic"/>
        <family val="2"/>
      </rPr>
      <t>, presentada a la Entidad, o los funcionarios que ésta designe, sujeto a que el valor de los mismos no superen los límites asegurados otorgados.</t>
    </r>
  </si>
  <si>
    <r>
      <rPr>
        <b/>
        <sz val="10"/>
        <color theme="1"/>
        <rFont val="Century Gothic"/>
        <family val="2"/>
      </rPr>
      <t>Cobertura para cauciones judiciales hasta $100.000.000 evento/vigencia.</t>
    </r>
    <r>
      <rPr>
        <sz val="10"/>
        <color theme="1"/>
        <rFont val="Century Gothic"/>
        <family val="2"/>
      </rPr>
      <t xml:space="preserve">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</si>
  <si>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r>
      <rPr>
        <b/>
        <sz val="10"/>
        <color theme="1"/>
        <rFont val="Century Gothic"/>
        <family val="2"/>
      </rPr>
      <t>Período adicional de descubrimiento y/o de reclamación de 12 meses con cobro del 50% de la prima anual</t>
    </r>
    <r>
      <rPr>
        <sz val="10"/>
        <color theme="1"/>
        <rFont val="Century Gothic"/>
        <family val="2"/>
      </rPr>
      <t>,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</si>
  <si>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PERIODO ADICIONAL DE DESCUBRIMIENTO Y/O NOTIFICACIONES</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</si>
  <si>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</si>
  <si>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t>
    </r>
    <r>
      <rPr>
        <b/>
        <sz val="10"/>
        <color theme="1"/>
        <rFont val="Century Gothic"/>
        <family val="2"/>
      </rPr>
      <t xml:space="preserve"> Sublimite de $1.000.000.000</t>
    </r>
  </si>
  <si>
    <t xml:space="preserve">COBERTURA PARA RECLAMACIÓN DE CARÁCTER LABORAL </t>
  </si>
  <si>
    <r>
      <rPr>
        <b/>
        <sz val="10"/>
        <color theme="1"/>
        <rFont val="Century Gothic"/>
        <family val="2"/>
      </rPr>
      <t xml:space="preserve">• Definición de Reclamo: </t>
    </r>
    <r>
      <rPr>
        <sz val="10"/>
        <color theme="1"/>
        <rFont val="Century Gothic"/>
        <family val="2"/>
      </rPr>
      <t>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t>
    </r>
  </si>
  <si>
    <r>
      <rPr>
        <b/>
        <sz val="10"/>
        <color theme="1"/>
        <rFont val="Century Gothic"/>
        <family val="2"/>
      </rPr>
      <t>• Definición de evento:</t>
    </r>
    <r>
      <rPr>
        <sz val="10"/>
        <color theme="1"/>
        <rFont val="Century Gothic"/>
        <family val="2"/>
      </rPr>
      <t xml:space="preserve">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Reclamación Debidamente Notificada Durante La Vigencia De La Póliza.</t>
    </r>
  </si>
  <si>
    <t>Queda entendido y acordado que se excluyen los procesos, investigaciones y/o reclamos en curso, notificados a los funcionarios y/o la entidad, previo al inicio de la vigencia y aquellos previamente notificados y/o reclamados a una póliza anterior.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e(los)l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t>
  </si>
  <si>
    <t>Sistema de cobertura.
La presente póliza opera bajo la modalidad de cobertura por reclamación o claims made de conformidad con la ley 389 de 1997.
La cobertura de la póliza aplica a: 
(i) reclamaciones o investigaciones notificadas a los funcionarios asegurado por primera vez
durante la vigencia de la póliza; y/o 
(ii) circunstancias por las que los funcionarios asegurados tengan conocimiento por primera vez durante la vigencia de la póliza, de investigaciones iniciadas o que estarán siendo iniciadas en su contra. La cobertura se circunscribe a hechos que hayan ocurrido dentro del período de retroactividad de la póliza. Todas las reclamaciones o investigaciones subsiguientes relacionadas con la primera notificación informada a la aseguradora y aceptada por esta, deberán ser
atendidas por la misma póliza, es decir, la vigencia de la primera notificación. Por esto mismo, las reclamaciones, investigaciones o circunstancias ya notificadas quedan excluidas de todas las vigencias posteriores.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</si>
  <si>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</si>
  <si>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</si>
  <si>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</si>
  <si>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</si>
  <si>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</si>
  <si>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</si>
  <si>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</si>
  <si>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</si>
  <si>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Toda la etapa de investigación preliminar adelantada contra un servidor público y/o funcionario con responsabilidades similares, adelantada por un organismo oficial, antes de que exista decisión de vinculación definitiva a un proceso</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</si>
  <si>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</si>
  <si>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r>
      <rPr>
        <b/>
        <sz val="10"/>
        <color indexed="8"/>
        <rFont val="Century Gothic"/>
        <family val="2"/>
      </rPr>
      <t>NIVEL III CARGOS ASEGURADOS</t>
    </r>
    <r>
      <rPr>
        <sz val="10"/>
        <color indexed="8"/>
        <rFont val="Century Gothic"/>
        <family val="2"/>
      </rPr>
      <t xml:space="preserve">
Coordinadores, profesionales III, especialistas, profesionales, técnicos, auxiliares, asistentes administrativos y secretaria ejecutiva II</t>
    </r>
  </si>
  <si>
    <r>
      <rPr>
        <b/>
        <sz val="10"/>
        <color indexed="8"/>
        <rFont val="Century Gothic"/>
        <family val="2"/>
      </rPr>
      <t>NIVEL II CARGOS ASEGURADOS</t>
    </r>
    <r>
      <rPr>
        <sz val="10"/>
        <color indexed="8"/>
        <rFont val="Century Gothic"/>
        <family val="2"/>
      </rPr>
      <t xml:space="preserve">
Gerentes, Gestores, Jefes de Oficina, Subgerentes</t>
    </r>
  </si>
  <si>
    <r>
      <t xml:space="preserve">Otros Costos procesales incluyendo cauciones judiciales </t>
    </r>
    <r>
      <rPr>
        <b/>
        <sz val="10"/>
        <color theme="1"/>
        <rFont val="Century Gothic"/>
        <family val="2"/>
      </rPr>
      <t>$100.000.000</t>
    </r>
    <r>
      <rPr>
        <sz val="10"/>
        <color theme="1"/>
        <rFont val="Century Gothic"/>
        <family val="2"/>
      </rPr>
      <t xml:space="preserve"> evento / vigencia, los cuales hacen parte de los gastos de defensa.</t>
    </r>
  </si>
  <si>
    <t>Limite Asegurado combinado en el agregado anual, con un sublimite para gastos de defensa</t>
  </si>
  <si>
    <r>
      <rPr>
        <b/>
        <sz val="10"/>
        <color theme="1"/>
        <rFont val="Century Gothic"/>
        <family val="2"/>
      </rPr>
      <t>$5.000.000.000</t>
    </r>
    <r>
      <rPr>
        <sz val="10"/>
        <color theme="1"/>
        <rFont val="Century Gothic"/>
        <family val="2"/>
      </rPr>
      <t xml:space="preserve">, por evento y en el agregado anual, el cual incluye sublimite de </t>
    </r>
    <r>
      <rPr>
        <b/>
        <sz val="10"/>
        <color theme="1"/>
        <rFont val="Century Gothic"/>
        <family val="2"/>
      </rPr>
      <t>$2.500.000.000</t>
    </r>
    <r>
      <rPr>
        <sz val="10"/>
        <color theme="1"/>
        <rFont val="Century Gothic"/>
        <family val="2"/>
      </rPr>
      <t xml:space="preserve"> para Gastos de Defensa en el agregado anual, con un sublimite por evento de </t>
    </r>
    <r>
      <rPr>
        <b/>
        <sz val="10"/>
        <color theme="1"/>
        <rFont val="Century Gothic"/>
        <family val="2"/>
      </rPr>
      <t>$800.000.000</t>
    </r>
  </si>
  <si>
    <t>COBERTURA OBLIGATORIA</t>
  </si>
  <si>
    <t>Detrimento patrimonial causado al Estado y/o La Previsora y/o Terceros, como consecuencia de los actos de gestión incorrectos, pero no dolosos, por acción u omisión de los servidores públicos asegurados, incluidos, entre otros, los derivados de sus funciones propias del cargo.</t>
  </si>
  <si>
    <t>OBJETO DEL SEGURO</t>
  </si>
  <si>
    <t>SERVIDORES PÚBLICOS DE LOS CARGOS ASEGURADOS</t>
  </si>
  <si>
    <t>SEGÚN RELACIÓN DE CARGOS</t>
  </si>
  <si>
    <t xml:space="preserve">Asegurado: </t>
  </si>
  <si>
    <t>Tomador:</t>
  </si>
  <si>
    <t xml:space="preserve"> SEGURO DE RESPONSABILIDAD CIVIL SERVIDORES PÚBLICOS </t>
  </si>
  <si>
    <t>ANEXO No 1 
CONDICIONES BÁSICAS OBLIGATORIAS
RESPONSABILIDAD CIVIL SERVIDORES PÚBLICOS</t>
  </si>
  <si>
    <r>
      <t xml:space="preserve">Conductor elegido: </t>
    </r>
    <r>
      <rPr>
        <sz val="10"/>
        <rFont val="Century Gothic"/>
        <family val="2"/>
      </rPr>
      <t>seis (6) servicios durante la vigencia por vehículo</t>
    </r>
  </si>
  <si>
    <r>
      <t xml:space="preserve">Pérdida de llaves. </t>
    </r>
    <r>
      <rPr>
        <sz val="10"/>
        <rFont val="Century Gothic"/>
        <family val="2"/>
      </rPr>
      <t>En caso de presentarse pérdida de llaves del vehículo asegurado, la compañía asumirá la reposición de la misma sólo una vez durante la vigencia de la póliza y hasta por 3 SMMLV por vehículo. Este servicio opera en las siguientes ciudades: Bogotá, Cali, Medellín, Barranquilla, Bucaramanga, Pereira y Manizales. Este servicio se presta bajo las siugientes condiciones:</t>
    </r>
    <r>
      <rPr>
        <b/>
        <sz val="10"/>
        <rFont val="Century Gothic"/>
        <family val="2"/>
      </rPr>
      <t xml:space="preserve">
</t>
    </r>
    <r>
      <rPr>
        <sz val="10"/>
        <rFont val="Century Gothic"/>
        <family val="2"/>
      </rPr>
      <t>A) Para la prestación del servicio, el asegurado deberá comunicarse con nuestra central de asistencia, donde se coordinará la prestación del mismo.
B) El asegurado no tendrá que pagar ningún tipo de deducible para que su(s) llave(s) en los términos del prsente anexo, sea reemplazada(s) 
C) No opera por reembolso
D) No cubre reparaciones y/o desgastes
E) No aplica para vehículos de alquiler
F) No se cubrirá el reemplazo de la llave cuando a consecuencia de un siniestro se haya reclamado y obtenido indemnización por el valor de ella</t>
    </r>
  </si>
  <si>
    <t>Asistencia estándar únicamente para vehículos livianos particulares</t>
  </si>
  <si>
    <r>
      <t xml:space="preserve">Cobertura de reemplazo para proveer vehículo sustituto en los casos de siniestros por pérdida total o parcial por daños. </t>
    </r>
    <r>
      <rPr>
        <sz val="10"/>
        <rFont val="Century Gothic"/>
        <family val="2"/>
      </rPr>
      <t>Por quince (15) días calendario. Es excluyente de la cobertura de gastos de transporte</t>
    </r>
  </si>
  <si>
    <r>
      <t xml:space="preserve">Gastos de traspaso por pérdida total de vehículos. </t>
    </r>
    <r>
      <rPr>
        <sz val="10"/>
        <rFont val="Century Gothic"/>
        <family val="2"/>
      </rPr>
      <t>100% de los gastos incurridos por vehículo como anticipo de la indemnización. Siempre y cuando no supere el 50% del total de la indemnización y previa demostración de ocurrencia y cuantía.</t>
    </r>
  </si>
  <si>
    <r>
      <t xml:space="preserve">Designación de Ajustadores. </t>
    </r>
    <r>
      <rPr>
        <sz val="10"/>
        <rFont val="Century Gothic"/>
        <family val="2"/>
      </rPr>
      <t>La compañía debe contemplar en la propuesta, que la designación de los ajustadores se realizará de común acuerdo entre la aseguradora y el asegurado.</t>
    </r>
  </si>
  <si>
    <r>
      <t xml:space="preserve">Avisos y Letreros. </t>
    </r>
    <r>
      <rPr>
        <sz val="10"/>
        <rFont val="Century Gothic"/>
        <family val="2"/>
      </rPr>
      <t>La Compañía mediante esta cláusula acepta indemnizar el costo de la elaboración de los avisos y letreros, con que cuenten  los vehículos de propiedad o bajo responsabilidad de LA PREVISORA S.A. y que  los daños sean como consecuencia de un evento amparado por la póliza</t>
    </r>
  </si>
  <si>
    <t>Ampliación del radio de operaciones para el amparo en los países de Ecuador, Perú, Brazil y Bolivia.</t>
  </si>
  <si>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noventa(90) días de antelación a la fecha de vencimiento de la póliza, en caso contrario se dará por entendido que la Aseguradora acepta la renovación o prorroga, previa autorización de la Entidad , manteniendo las mismas condiciones ofertadas en este proceso.</t>
    </r>
  </si>
  <si>
    <r>
      <rPr>
        <b/>
        <sz val="10"/>
        <rFont val="Century Gothic"/>
        <family val="2"/>
      </rPr>
      <t>Cláusula de aplicación de condiciones particulares.</t>
    </r>
    <r>
      <rPr>
        <sz val="10"/>
        <rFont val="Century Gothic"/>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</si>
  <si>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t>Límites Asegurados Responsabilidad Civil Extracontractual para vehículos: $ 4.000.000.000</t>
  </si>
  <si>
    <t>Gastos de transportes por pérdidas totales (Daños y/o hurto y hurto calificado para automóviles, camperos y camionetas).Límite $40.000 diarios y hasta 60 días.</t>
  </si>
  <si>
    <t>Responsabilidad Civil Extracontractual, incluido el Lucro Cesante y daño moral, con el mismo límite asegurado.</t>
  </si>
  <si>
    <t xml:space="preserve"> Todo el parque automotor, de servicio oficial, particular y público</t>
  </si>
  <si>
    <t>8AJZX69G3F9205546</t>
  </si>
  <si>
    <t>CHASIS:</t>
  </si>
  <si>
    <t>2TR7829838</t>
  </si>
  <si>
    <t>MOTOR:</t>
  </si>
  <si>
    <t>TOYOTA FORTUNER</t>
  </si>
  <si>
    <t>MARCA Y TIPO:</t>
  </si>
  <si>
    <t>CAMIONETA</t>
  </si>
  <si>
    <t>CLASE:</t>
  </si>
  <si>
    <t>MODELO:</t>
  </si>
  <si>
    <t>FASECOLDA:</t>
  </si>
  <si>
    <t>URT673</t>
  </si>
  <si>
    <t xml:space="preserve">PLACA: </t>
  </si>
  <si>
    <t>DATOS GENERALES DEL VEHICULO</t>
  </si>
  <si>
    <t>ANEXO No 1 
CONDICIONES BÁSICAS OBLIGATORIAS
AUTOMOVILES</t>
  </si>
  <si>
    <t xml:space="preserve">Legislación y Jurisdicción: </t>
  </si>
  <si>
    <t xml:space="preserve"> Mundial</t>
  </si>
  <si>
    <t>Ámbito Territorial:</t>
  </si>
  <si>
    <t>11 de diciembre de 2019</t>
  </si>
  <si>
    <t xml:space="preserve">Fecha de Continuidad: </t>
  </si>
  <si>
    <t>11 de diciembre de 2018</t>
  </si>
  <si>
    <t xml:space="preserve">Fecha de Retroactividad: </t>
  </si>
  <si>
    <t>Responsabilidad por Empresas Subcontratistas</t>
  </si>
  <si>
    <t>DEDUCIBLES</t>
  </si>
  <si>
    <t xml:space="preserve">LIMITE AGREGADO ANUAL : </t>
  </si>
  <si>
    <t>COBERTURAS</t>
  </si>
  <si>
    <t>COP 5.000.000.000 Responsabilidad por reclamo y agregado anual</t>
  </si>
  <si>
    <t>Límite Asegurado:</t>
  </si>
  <si>
    <t xml:space="preserve">Tomador / Asegurado </t>
  </si>
  <si>
    <t>ANEXO No 1 
CONDICIONES BÁSICAS OBLIGATORIAS
CYBER</t>
  </si>
  <si>
    <t>7. Salvamentos (Vehiculos en reposo)</t>
  </si>
  <si>
    <t>Salvamentos: vehícuos en reposo correspondiente a siniestros indemnizados por La Previsora</t>
  </si>
  <si>
    <r>
      <t xml:space="preserve">Responsabilidad civil patronal en exceso de la seguridad social. </t>
    </r>
    <r>
      <rPr>
        <sz val="10"/>
        <rFont val="Century Gothic"/>
        <family val="2"/>
      </rPr>
      <t>La compañía indemnizará los perjuicios 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100% del límite asegurado</t>
    </r>
    <r>
      <rPr>
        <b/>
        <sz val="10"/>
        <rFont val="Century Gothic"/>
        <family val="2"/>
      </rPr>
      <t>. No se cubren reclamacions por enfermedad laboral</t>
    </r>
  </si>
  <si>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(incluyendo los gastos para apelaciones),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</si>
  <si>
    <r>
      <rPr>
        <b/>
        <sz val="10"/>
        <color indexed="8"/>
        <rFont val="Century Gothic"/>
        <family val="2"/>
      </rPr>
      <t>NIVEL I CARGOS ASEGURADOS</t>
    </r>
    <r>
      <rPr>
        <sz val="10"/>
        <color indexed="8"/>
        <rFont val="Century Gothic"/>
        <family val="2"/>
      </rPr>
      <t xml:space="preserve">
Presidente, Vicepresidentes, Miembros de Junta Directiva y Secretaría General </t>
    </r>
  </si>
  <si>
    <t>Definición  para  Procesos  Disciplinarios.  Ley  1952  de  2019  (Código  Único Disciplinario)</t>
  </si>
  <si>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Se aclara que para procesos de control interno disciplinario operaran los siguientes sublimites:
</t>
    </r>
    <r>
      <rPr>
        <b/>
        <sz val="10"/>
        <color theme="1"/>
        <rFont val="Century Gothic"/>
        <family val="2"/>
      </rPr>
      <t>$20.000.000 por proceso / $60.000.000 por evento / $200.000.000 por vigencia</t>
    </r>
  </si>
  <si>
    <t>Amparar los perjuicios patrimoniales y extrapatrimoniales que sufra LA PREVISORA S.A. Compañía de Seguros, como consecuencia de la Responsabilidad originada por la pérdida de datos, en el desarrollo de sus actividades o en lo relacionado con ella, lo mismo que los actos de sus empleados, funcionarios dentro y fuera del territorio nacional. Nota: Se entenderán como terceros Cualquier persona natural o jurídica, con excepción de: (i) cualquier Asegurado, diferente a un empleado; o (ii) cualquier persona natural o jurídica que tenga un interés financiero o cargo ejecutivo en la gestión u operación del Tomador.</t>
  </si>
  <si>
    <t>PÓLIZA DE RIESGOS CIBERNÉTICO</t>
  </si>
  <si>
    <t>TERCEROS AFECTADOS / LA PREVISORA S.A.</t>
  </si>
  <si>
    <t>MODALIDAD DE LA COBERTURA</t>
  </si>
  <si>
    <t>Responsabilidad: Claims made / Pérdidas propias: Descubrimiento u ocurrencia</t>
  </si>
  <si>
    <t>Amparo</t>
  </si>
  <si>
    <t>Por evento</t>
  </si>
  <si>
    <t>En la vigencia</t>
  </si>
  <si>
    <t>Responsabilidad por fallas en el tratamiento de la información (Privacidad)</t>
  </si>
  <si>
    <t>Responsabilidad por fallas en la seguridad de la red</t>
  </si>
  <si>
    <t>Responsabilidad derivada de la publicación de información en la página web y otros medios digitales</t>
  </si>
  <si>
    <t>Gastos de defensa</t>
  </si>
  <si>
    <t>Pérdida de activos digitales</t>
  </si>
  <si>
    <t xml:space="preserve"> Interrupción de la Red</t>
  </si>
  <si>
    <t>Gastos de investigación oficial</t>
  </si>
  <si>
    <t>Extorsión cibernética</t>
  </si>
  <si>
    <t>Gastos de relaciones públicas</t>
  </si>
  <si>
    <t>Gastos de notificación y monitoreo de créditos</t>
  </si>
  <si>
    <t>Gastos de firma de computación forense</t>
  </si>
  <si>
    <t>Multas y/o sanciones administrativas relacionadas con incumplimiento en la protección de datos</t>
  </si>
  <si>
    <t>Gastos de emergencia</t>
  </si>
  <si>
    <t xml:space="preserve"> Interrupción de la Red. (Se debe establecer este deducible en tiempo) </t>
  </si>
  <si>
    <t>12 horas</t>
  </si>
  <si>
    <t xml:space="preserve">Demás eventos </t>
  </si>
  <si>
    <t>$ 150,000,000 por cada evento</t>
  </si>
  <si>
    <t>CONDICIONES PARTICULARES</t>
  </si>
  <si>
    <t xml:space="preserve">Periodo de descubrimiento adicional </t>
  </si>
  <si>
    <t>30 Días - Sin recargo. 12 meses - 75% del monto de la prima anual. 24 meses - 125% del monto de la prima anual</t>
  </si>
  <si>
    <t>Protocolo ante incidentes</t>
  </si>
  <si>
    <t>El proponente debe presentar la línea de atención ante un incidente cubierto bajo la póliza, así como el protocolo para el manejo de siniestros</t>
  </si>
  <si>
    <t>CLÁUSULA DE LIMITACIÓN DE RESPONSABILIDAD POR SANCIONES 
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</si>
  <si>
    <t xml:space="preserve">CLÁUSULA DE LIMITACIÓN DE RESPONSABILIDAD POR SANCIONES </t>
  </si>
  <si>
    <t>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</si>
  <si>
    <t>VALORES ASEGURADOS 
LA PREVISORA S.A.
NUEVOS VALORES ASEGURADOS
VIGENCIA  DESDE EL 31-12-2022 HASTA EL 31-12-2023</t>
  </si>
  <si>
    <t>EQUIPOS MOVILES Y PORTATILES</t>
  </si>
  <si>
    <t>CELULARES</t>
  </si>
  <si>
    <t>EQUIPO ELÉCTRICO Y ELECTRÓNICO</t>
  </si>
  <si>
    <t>MAQUINARIA Y EQUIPO</t>
  </si>
  <si>
    <t>DIRECCIÓN DE LOS RIESGOS</t>
  </si>
  <si>
    <r>
      <rPr>
        <b/>
        <u/>
        <sz val="14"/>
        <color theme="1"/>
        <rFont val="Calibri"/>
        <family val="2"/>
        <scheme val="minor"/>
      </rPr>
      <t>* EDIFICACIONES PROPIAS*</t>
    </r>
    <r>
      <rPr>
        <sz val="14"/>
        <color theme="1"/>
        <rFont val="Calibri"/>
        <family val="2"/>
        <scheme val="minor"/>
      </rPr>
      <t xml:space="preserve">
Calle 21 No. 16 -  37 Oficinas 301-302-303-304 y 305 Edificio Banco Popular </t>
    </r>
  </si>
  <si>
    <t>BARRANQUILLA</t>
  </si>
  <si>
    <t>Carrera 50 No. 79-30 LC Barranquilla</t>
  </si>
  <si>
    <r>
      <rPr>
        <b/>
        <u/>
        <sz val="14"/>
        <color theme="1"/>
        <rFont val="Calibri"/>
        <family val="2"/>
        <scheme val="minor"/>
      </rPr>
      <t xml:space="preserve">* EDIFICACIONES PROPIAS*
</t>
    </r>
    <r>
      <rPr>
        <sz val="14"/>
        <color theme="1"/>
        <rFont val="Calibri"/>
        <family val="2"/>
        <scheme val="minor"/>
      </rPr>
      <t xml:space="preserve">- Calle 57 No. 8-77, local 101
- Calle 57 No. 8-81, local 101
- Calle 57 No. 8-85, local 101
- Calle 57 No. 8-89, local 101
- Calle 57 No. 8-93 ETAPA II, Local 101
- Calle 57 No. 8-97 ETAPA II, Local 101
- Calle 57 No. 8-95, Oficina  201
- Calle 57 No. 8-95 ETAPA II, oficina 301
- Calle 57 No. 8-95 ETAPA II, oficina 401
- Calle 57 No. 8-95 ETAPA II, oficina 501
- Calle 57 No. 8-95 ETAPA II, oficina 601
- Calle 57 No. 8-95 ETAPA II, oficina 701
- Calle 57 No. 8-95 ETAPA II, oficina 801
- Calle 57 No. 8-95 ETAPA II, oficina 901
- Calle 57 No. 8-69 ETAPAIII, local Interior 10
- Calle 57 No. 8-69 ETAPAIII, local Interior 28
- Calle 57 No. 8-69 ETAPAIII, local Interior 30
- Calle 57 No. 8-69 ETAPAIII, local Interior 36
- Calle 57 No. 8-69 ETAPAIII, local Interior 42
- Calle 57 No. 8-69 ETAPAIII, local Interior 202
- Calle 57 No. 8-69 ETAPAIII, local Interior 204
- Calle 57 No. 8-69 ETAPAIII, local Interior 206
+L9- Calle 57 No. 8-69 ETAPAIII, local Interior 208
- Calle 57 No. 8-69 ETAPAIII, local Interior 210
- Calle 57 No. 8-69 ETAPAIII, local Interior 212
- Calle 57 No. 8-69 ETAPAIII, local Interior 214
- Calle 57 No. 8-69 ETAPAIII, local Interior 216
- Calle 57 No. 8-69 ETAPAIII, local Interior 218
- Calle 57 No. 8-69 ETAPAIII, local Interior 220 </t>
    </r>
    <r>
      <rPr>
        <u/>
        <sz val="14"/>
        <color theme="1"/>
        <rFont val="Calibri"/>
        <family val="2"/>
        <scheme val="minor"/>
      </rPr>
      <t xml:space="preserve">
</t>
    </r>
    <r>
      <rPr>
        <sz val="14"/>
        <color theme="1"/>
        <rFont val="Calibri"/>
        <family val="2"/>
        <scheme val="minor"/>
      </rPr>
      <t xml:space="preserve">- Calle 57 No. 8-69 ETAPAIII, local Interior 222
- Calle 57 No. 8-69 ETAPAIII, local Interior 224
- Calle 57 No. 8-69 ETAPAIII, local Interior 226
- Calle 57 No. 8-69 ETAPAIII, local Interior 228
- Calle 57 No. 8-69 ETAPAIII, local Interior 230
- Calle 57 No. 8-69 ETAPAIII, local Interior 232
- Calle 57 No. 8-69 ETAPAIII, local Interior 234
- Calle 57 No. 8-69 ETAPAIII, local Interior 236
- Calle 57 No. 8-69 ETAPAIII, local Interior 238
- Calle 57 No. 8-69 ETAPAIII, local Interior 240 
- Calle 57 No. 8-69 ETAPAIII, local Interior 242
- Calle 57 No. 8-69 ETAPAIII, local Interior 244
- Calle 57 No. 8-69 ETAPAIII, local Interior 246
- Calle 57 No. 8-69 ETAPAIII, local Interior 248
- Calle 57 No. 8-69 ETAPAIII, local Interior 250 
- Calle 57 No. 8-69 ETAPAIII, local Interior 252
- Calle 57 # 8-49 Aparcadero S1 -01 ETAPA I </t>
    </r>
    <r>
      <rPr>
        <u/>
        <sz val="14"/>
        <color theme="1"/>
        <rFont val="Calibri"/>
        <family val="2"/>
        <scheme val="minor"/>
      </rPr>
      <t xml:space="preserve">
</t>
    </r>
    <r>
      <rPr>
        <sz val="14"/>
        <color theme="1"/>
        <rFont val="Calibri"/>
        <family val="2"/>
        <scheme val="minor"/>
      </rPr>
      <t>- Calle 57 # 8-49 Aparcadero S1 -02 ETAPA I
- Calle 57 # 8-49 Aparcadero S1 -03 ETAPA I
- Calle 57 # 8-49 Aparcadero S1 -06 ETAPA I
- Calle 57 # 8-49 Aparcadero S1 -07 ETAPA I
- Calle 57 # 8-49 Aparcadero S1 -08 ETAPA I
- Calle 57 # 8-49 Aparcadero S1 -09 ETAPA I
- Calle 57 # 8-49 Aparcadero S1 -10 ETAPA I</t>
    </r>
    <r>
      <rPr>
        <u/>
        <sz val="14"/>
        <color theme="1"/>
        <rFont val="Calibri"/>
        <family val="2"/>
        <scheme val="minor"/>
      </rPr>
      <t xml:space="preserve">
</t>
    </r>
    <r>
      <rPr>
        <sz val="14"/>
        <color theme="1"/>
        <rFont val="Calibri"/>
        <family val="2"/>
        <scheme val="minor"/>
      </rPr>
      <t xml:space="preserve">- Calle 57 # 8-49 Aparcadero S1 -11 ETAPA I
- Calle 57 # 8-49 Aparcadero S1 -12 ETAPA I
- Calle 57 # 8-49 Aparcadero S1 -13 ETAPA I
- Calle 57 # 8-49 Aparcadero S1 -14 ETAPA I
- Calle 57 # 8-49 Aparcadero S1 -15 ETAPA I
- Calle 57 # 8-49 Aparcadero S1 -34 ETAPA I
- Calle 57 # 8-49 Aparcadero S1 -37 ETAPA I
- Calle 57 # 8-49 Aparcadero S1 -38 ETAPA I
- Calle 57 # 8-49 Aparcadero S1 -39 ETAPA I
- Calle 57 # 8-49 Aparcadero S1 -40 ETAPA I
- Calle 57 # 8-49 Aparcadero S1 -41 ETAPA I
- Calle 57 # 8-49 Aparcadero S1 -42 ETAPA I
- Calle 57 No. 8-49, Aparcadero S1-143/148
- Calle 57 # 8-49 Aparcadero S1 -63 ETAPA I
- Calle 57 # 8-49 Aparcadero S1 -71 ETAPA I
- Calle 57 # 8-49 Aparcadero S1 -79 ETAPA I
- Calle 57 # 8-49 Aparcadero S1 -80 ETAPA I
- Calle 57 # 8-49 Aparcadero S1 -81 ETAPA I
- Calle 57 No. 8-49, Aparcadero S1-82
- Calle 57 No. 8-49, Aparcadero S1-83
- Calle 57 No. 8-49, Aparcadero S1-84
- Calle 57 # 8-49 Aparcadero S2 -01 ETAPA I -  Calle 57 # 8-49 Aparcadero S2 -02 ETAPA I -  Calle 57 # 8-49 Aparcadero S2 -03 ETAPA I - Calle 57 # 8-49 Aparcadero S2 -04 ETAPA I- Calle 57 # 8-49 Aparcadero S2 -05 ETAPA I - Calle 57 # 8-49 Aparcadero S2 -06 ETAPA I - Calle 57 # 8-49 Aparcadero S2 -07 ETAPA I - Calle 57 # 8-49 Aparcadero S2 -08 ETAPA I - Calle 57 # 8-49 Aparcadero S2 -09 ETAPA I - Calle 57 # 8-49 Aparcadero S2 -10 ETAPA I - Calle 57 # 8-49 Aparcadero S2 -11 ETAPA I
 - Calle 57 # 8-49 Aparcadero S2 -12 ETAPA I - Calle 57 # 8-49 Aparcadero S2 -13 ETAPA I - Calle 57 # 8-49 Aparcadero S2 -14 ETAPA I - Calle 57 # 8-49 Aparcadero S2 -15 ETAPA I - Calle 57 # 8-49 Aparcadero S2 -16 ETAPA I - Calle 57 # 8-49 Aparcadero S2 -17 ETAPA I - Calle 57 # 8-49 Aparcadero S2 -18 ETAPA I - Calle 57 # 8-49 Aparcadero S2 -19 ETAPA I - Calle 57 # 8-49 Aparcadero S2 -20 ETAPA I - Calle 57 # 8-49 Aparcadero S2 -21 ETAPA I - Calle 57 # 8-49 Aparcadero S2 -22 ETAPA I - Calle 57 # 8-49 Aparcadero S2 -37 ETAPA I - Calle 57 # 8-49 Aparcadero S2 -38 ETAPA I - Calle 57 # 8-49 Aparcadero S2 - 9 ETAPA I - Calle 57 # 8-49 Aparcadero S2 -40 ETAPA I - Calle 57 # 8-49 Aparcadero S2 -41 ETAPA I - Calle 57 # 8-49 Aparcadero S2 -42 ETAPA I - Calle 57 # 8-49 Aparcadero S2 -43 ETAPA I Calle 57 # 8-49 Aparcadero S2 -44 ETAPA I - Calle 57 # 8-49 Aparcadero S2 -45 ETAPA I - Calle 57 # 8-49 Aparcadero S2 -46 ETAPA I - Calle 57 # 8-49 Aparcadero S2 -47 ETAPA I - Calle 57 # 8-49 Aparcadero S2 -48 ETAPA I - Calle 57 # 8-49 Aparcadero S2 -49 ETAPA I - Calle 57 # 8-49 Aparcadero S2 -50 ETAPA I - Calle 57 # 8-49 Aparcadero S2 -51 ETAPA I - Calle 57 # 8-49 Aparcadero S2 -52 ETAPA I - Calle 57 # 8-49 Aparcadero S2 -53 ETAPA I - Calle 57 # 8-49 Aparcadero S2 -54 ETAPA I - Calle 57 # 8-49 Aparcadero S2 -55 ETAPA I - Calle 57 # 8-49 Aparcadero S2 -56 ETAPA I - Calle 57 # 8-49 Aparcadero S2 -57 ETAPA I - Calle 57 # 8-49 Aparcadero S2 -58 ETAPA I - Calle 57 # 8-49 Aparcadero S2 -59 ETAPA I - Calle 57 # 8-49 Aparcadero S2 -60 ETAPA I - Calle 57 # 8-49 Aparcadero S2 -61 ETAPA I - Calle 57 # 8-49 Aparcadero S2 -62 ETAPA I - Calle 57 # 8-49 Aparcadero S2 -63 ETAPA I - Calle 57 # 8-49 Aparcadero S2 -64 ETAPA I - Calle 57 # 8-49 Aparcadero S2 -65 ETAPA I - Calle 57 # 8-49 Aparcadero S2 -66 ETAPA I - Calle 57 # 8-49 Aparcadero S2 -67 ETAPA I - Calle 57 # 8-49 Aparcadero S2 -67 ETAPA I - Calle 57 # 8-49 Aparcadero S2 -68 ETAPA I - Calle 57 # 8-49 Aparcadero S2 -69 ETAPA I - Calle 57 # 8-49 Aparcadero S2 -70 ETAPA I - Calle 57 # 8-49 Aparcadero S2 -71 ETAPA I - Calle 57 # 8-49 Aparcadero S2 -72 ETAPA I - Calle 57 # 8-49 Aparcadero S2 -73 ETAPA I - Calle 57 # 8-49 Aparcadero S2 -74 ETAPA I - Calle 57 # 8-49 Aparcadero S2 -75 ETAPA I - Calle 57 # 8-49 Aparcadero S2 -76 ETAPA I - Calle 57 # 8-49 Aparcadero S2 -77 ETAPA I - Calle 57 # 8-49 Aparcadero S2 -78 ETAPA I - Calle 57 # 8-49 Aparcadero S2 -79 ETAPA I - Calle 57 # 8-49 Aparcadero S2 -80 ETAPA I - Calle 57 # 8-49 Aparcadero S2 -81 ETAPA I - Calle 57 # 8-49 Aparcadero S2 -82 ETAPA I - Calle 57 # 8-49 Aparcadero S2 -83 ETAPA I - Calle 57 # 8-49 Aparcadero S2 -84 ETAPA I - Calle 57 # 8-49 Aparcadero S2 -85 ETAPA I - Calle 57 # 8-49 Aparcadero S2 -86 ETAPA I - Calle 57 # 8-49 Aparcadero S2 -87 ETAPA I - Calle 57 # 8-49 Aparcadero S2 -88 ETAPA I - Calle 57 # 8-49 Aparcadero S2 -89 ETAPA I - Calle 57 # 8-49 Aparcadero S2 -90 ETAPA I - Calle 57 # 8-49 Aparcadero S2 -91 ETAPA I - Calle 57 # 8-49 Aparcadero S2 -92 ETAPA I - Calle 57 # 8-49 Aparcadero S2 -93 ETAPA I - Calle 57 # 8-49 Aparcadero S2 -94 ETAPA I - Calle 57 # 8-49 Aparcadero S2 -95 ETAPA I - Calle 57 # 8-49 Aparcadero S2 -96 ETAPA I - Calle 57 # 8-49 Aparcadero S2 -97 ETAPA I
</t>
    </r>
    <r>
      <rPr>
        <b/>
        <sz val="14"/>
        <color theme="1"/>
        <rFont val="Calibri"/>
        <family val="2"/>
        <scheme val="minor"/>
      </rPr>
      <t xml:space="preserve">
</t>
    </r>
    <r>
      <rPr>
        <b/>
        <u/>
        <sz val="14"/>
        <color theme="1"/>
        <rFont val="Calibri"/>
        <family val="2"/>
        <scheme val="minor"/>
      </rPr>
      <t>* OFICINA EN ARRIENDO NO SE AMPARA EL EDIFICIO**</t>
    </r>
    <r>
      <rPr>
        <b/>
        <sz val="14"/>
        <color theme="1"/>
        <rFont val="Calibri"/>
        <family val="2"/>
        <scheme val="minor"/>
      </rPr>
      <t xml:space="preserve">
</t>
    </r>
    <r>
      <rPr>
        <sz val="14"/>
        <color theme="1"/>
        <rFont val="Calibri"/>
        <family val="2"/>
        <scheme val="minor"/>
      </rPr>
      <t xml:space="preserve">- Transversal 9° No. 55, 97, Edificio VIMA, Bogotá, oficinas 301 y 302 
- Transversal 9° No. 55, 97, Edificio VIMA, Bogotá, oficinas 303 y 304
- Calle 93 No. 15-40 Bogotá
-Transversal 9° No. 55-67, Edificio El Triángulo, Bogotá, oficina 401 
- Calle 59 No. 8-21, Apartamento M1, Edificio Tundana, Bogotá.
</t>
    </r>
  </si>
  <si>
    <r>
      <rPr>
        <u/>
        <sz val="14"/>
        <color theme="1"/>
        <rFont val="Calibri"/>
        <family val="2"/>
        <scheme val="minor"/>
      </rPr>
      <t>* EDIFICACIONES PROPIAS*</t>
    </r>
    <r>
      <rPr>
        <sz val="14"/>
        <color theme="1"/>
        <rFont val="Calibri"/>
        <family val="2"/>
        <scheme val="minor"/>
      </rPr>
      <t xml:space="preserve">
* Carrera 13 A No. 23-65, Casa Sector La Alameda
* Carrera 7 No. 26-20 OFICINA 601, Edificio Seguros Tequendama
* Carrera 11  82-01 Local 04, piso 1 y mezanino Centro de Negocios Andino </t>
    </r>
  </si>
  <si>
    <r>
      <rPr>
        <b/>
        <u/>
        <sz val="14"/>
        <color theme="1"/>
        <rFont val="Calibri"/>
        <family val="2"/>
        <scheme val="minor"/>
      </rPr>
      <t>* EDIFICACIONES PROPIAS*</t>
    </r>
    <r>
      <rPr>
        <sz val="14"/>
        <color theme="1"/>
        <rFont val="Calibri"/>
        <family val="2"/>
        <scheme val="minor"/>
      </rPr>
      <t xml:space="preserve">
- Carrera 4 y 5 con calle 10, piso 8°, hoy Ed. Corfivalle P. H.
- Carrera 4 y 5 con calle 10, garaje 56, hoy Ed. Corfivalle P. H.
- Carrera 4 y 5 con calle 10, garaje 72-73, hoy Ed. Corfivalle P. H.
- Carrera 4 y 5 con calle 10, garaje 100, hoy Ed. Corfivalle P. H.</t>
    </r>
  </si>
  <si>
    <r>
      <rPr>
        <b/>
        <u/>
        <sz val="14"/>
        <color theme="1"/>
        <rFont val="Calibri"/>
        <family val="2"/>
        <scheme val="minor"/>
      </rPr>
      <t>* EDIFICACIONES PROPIAS*</t>
    </r>
    <r>
      <rPr>
        <u/>
        <sz val="14"/>
        <color theme="1"/>
        <rFont val="Calibri"/>
        <family val="2"/>
        <scheme val="minor"/>
      </rPr>
      <t xml:space="preserve">
</t>
    </r>
    <r>
      <rPr>
        <sz val="14"/>
        <color theme="1"/>
        <rFont val="Calibri"/>
        <family val="2"/>
        <scheme val="minor"/>
      </rPr>
      <t xml:space="preserve">
- Calle 14 Av 4 No. 3-65, oficina 205, Edificio La Previsora S.A.
- Calle 14 Av 4 No. 3-65, oficina 206, Edificio La Previsora S.A.
- Calle 14 Av 4 No. 3-65, oficina 207, Edificio La Previsora S.A.
- Calle 14 Av 4 No. 3-65, oficina 208, Edificio La Previsora S.A.</t>
    </r>
  </si>
  <si>
    <t>DATACENTER TRIARA</t>
  </si>
  <si>
    <t>TRIARA Km 7 Autopista Medellín, Costado Sur, Parque Empresarial Celta Trade</t>
  </si>
  <si>
    <r>
      <rPr>
        <b/>
        <u/>
        <sz val="14"/>
        <color theme="1"/>
        <rFont val="Calibri"/>
        <family val="2"/>
        <scheme val="minor"/>
      </rPr>
      <t>* EDIFICACIONES PROPIAS*</t>
    </r>
    <r>
      <rPr>
        <sz val="14"/>
        <color theme="1"/>
        <rFont val="Calibri"/>
        <family val="2"/>
        <scheme val="minor"/>
      </rPr>
      <t xml:space="preserve">
- Consultorio No. 1 Calle 11 No. 5-20, Edificio La Carolina
- Consultorio No. 2 Calle 11 No. 5-20, Edificio La Carolina
- Consultorio No. 3 Calle 11 No. 5-20, Edificio La Carolina</t>
    </r>
  </si>
  <si>
    <r>
      <rPr>
        <b/>
        <u/>
        <sz val="14"/>
        <color theme="1"/>
        <rFont val="Calibri"/>
        <family val="2"/>
        <scheme val="minor"/>
      </rPr>
      <t>* EDIFICACIONES PROPIAS*</t>
    </r>
    <r>
      <rPr>
        <sz val="14"/>
        <color theme="1"/>
        <rFont val="Calibri"/>
        <family val="2"/>
        <scheme val="minor"/>
      </rPr>
      <t xml:space="preserve">
- Calle 21 #22-42, Oficinas 501 Edificio Banco Sudameris de Colombia
- Calle 21 #22-42, Oficinas 502  Edificio Banco Sudameris de Colombia
- Calle 21 #22-38, Garaje 14  Edificio Banco Sudameris de Colombia
- Calle 21 #22-38, Garaje 15  Edificio Banco Sudameris de Colombia
</t>
    </r>
    <r>
      <rPr>
        <b/>
        <u/>
        <sz val="14"/>
        <color theme="1"/>
        <rFont val="Calibri"/>
        <family val="2"/>
        <scheme val="minor"/>
      </rPr>
      <t>** OFICINAS ARRENDADAS**</t>
    </r>
    <r>
      <rPr>
        <sz val="14"/>
        <color theme="1"/>
        <rFont val="Calibri"/>
        <family val="2"/>
        <scheme val="minor"/>
      </rPr>
      <t xml:space="preserve">
- Carrera 23 C  No. 62 - 06 Local 1</t>
    </r>
  </si>
  <si>
    <r>
      <rPr>
        <b/>
        <u/>
        <sz val="14"/>
        <color theme="1"/>
        <rFont val="Calibri"/>
        <family val="2"/>
        <scheme val="minor"/>
      </rPr>
      <t xml:space="preserve">* EDIFICACIONES PROPIAS*
</t>
    </r>
    <r>
      <rPr>
        <sz val="14"/>
        <color theme="1"/>
        <rFont val="Calibri"/>
        <family val="2"/>
        <scheme val="minor"/>
      </rPr>
      <t>- Carrera 46 Calle 52, No.  52-36 Oficina 701
- Carrera 46 Calle 52, No.  52-36, 7 piso ofic. 702
- Carrera 46 Calle 52, No.  52-36, 7 piso ofic. 732
- Carrera 46 Calle 52, No.  52-36, 7 piso ofic. 704
- Carrera 46 Calle 52, No.  52-36, 7 piso ofic. 705
- Carrera 46 Calle 52, No.  52-36, 7 piso ofic. 706
- Carrera 46 Calle 52, No.  52-36, 7 piso ofic. 707
- Carrera 46 Calle 52, No.  52-36, 7 piso ofic. 708
- Carrera 46 Calle 52, No.  52-36, 7 piso ofic. 709
- Carrera 46 Calle 52, No.  52-36, 7 piso ofic. 710
- Sin dirección Cocineta séptimo piso
- Carrera 46 Calle 52, No.  45-78, Sótano A, puesto para garaje No. 44.
- Carrera 46 Calle 52, No.  45-78, Sótano A, puesto para garaje No. 45.
- Carrera 46 Calle 52, No.  45-78, Sótano A, puesto para garaje No. 46.
- Carrera 46 Calle 52, No.  45-78, Sótano A, puesto para garaje No. 47 (Doble)
- Carrera 46 Calle 52, No.  45-78, Sótano A, puesto para garaje No. 48 (Doble)
- Carrera 46 Calle 52, No.  45-78, Sótano A, puesto para garaje No. 49.
- Carrera 46 Calle 52, No.  45-78, Sótano A, puesto para garaje No. 50.
- Carrera 46 Calle 52, No.  45-78, Sótano A, puesto para garaje No. 51.</t>
    </r>
  </si>
  <si>
    <t>La América Carrera 77 No. 39B-16 Medellín, Antioquia</t>
  </si>
  <si>
    <r>
      <rPr>
        <b/>
        <u/>
        <sz val="14"/>
        <color theme="1"/>
        <rFont val="Calibri"/>
        <family val="2"/>
        <scheme val="minor"/>
      </rPr>
      <t>* EDIFICACIONES PROPIAS*</t>
    </r>
    <r>
      <rPr>
        <sz val="14"/>
        <color theme="1"/>
        <rFont val="Calibri"/>
        <family val="2"/>
        <scheme val="minor"/>
      </rPr>
      <t xml:space="preserve">
- Carrera 7 # 75B -14, Antiguas Instalaciones  CONASA, Neiva (1,96% participación)
</t>
    </r>
    <r>
      <rPr>
        <b/>
        <u/>
        <sz val="14"/>
        <color theme="1"/>
        <rFont val="Calibri"/>
        <family val="2"/>
        <scheme val="minor"/>
      </rPr>
      <t xml:space="preserve">
**OFICINAS ARRENDADAS**
</t>
    </r>
    <r>
      <rPr>
        <sz val="14"/>
        <color theme="1"/>
        <rFont val="Calibri"/>
        <family val="2"/>
        <scheme val="minor"/>
      </rPr>
      <t xml:space="preserve">
- Carrera 8 No. 7A - 30 Local 1
</t>
    </r>
  </si>
  <si>
    <t xml:space="preserve"> NO ESTA ESTE PREDIO ASEGURADO EN LA PRORROGA DE AGO A DICIEMBRE 2022</t>
  </si>
  <si>
    <r>
      <rPr>
        <b/>
        <u/>
        <sz val="14"/>
        <color theme="1"/>
        <rFont val="Calibri"/>
        <family val="2"/>
        <scheme val="minor"/>
      </rPr>
      <t>* EDIFICACIONES PROPIAS*</t>
    </r>
    <r>
      <rPr>
        <sz val="14"/>
        <color theme="1"/>
        <rFont val="Calibri"/>
        <family val="2"/>
        <scheme val="minor"/>
      </rPr>
      <t xml:space="preserve">
- Calle 19 No. 22-70, Oficina B, Edif. Centro Financiero Nariño Banco del Estado 
- Calle 19 No. 22-70, Oficina D, Edif. Centro Financiero Nariño Banco del Estado </t>
    </r>
  </si>
  <si>
    <t>Carrera 7 No. 19 - 28 Oficina 202 Edificio Torre Bolivar</t>
  </si>
  <si>
    <r>
      <rPr>
        <b/>
        <u/>
        <sz val="14"/>
        <color theme="1"/>
        <rFont val="Calibri"/>
        <family val="2"/>
        <scheme val="minor"/>
      </rPr>
      <t>* EDIFICACIONES PROPIAS*</t>
    </r>
    <r>
      <rPr>
        <sz val="14"/>
        <color theme="1"/>
        <rFont val="Calibri"/>
        <family val="2"/>
        <scheme val="minor"/>
      </rPr>
      <t xml:space="preserve">
- Carrera 2 No. 24-14, oficina 202, Edificio BCH
- Carrera 2 No. 24-14, oficina 203, Edificio BCH</t>
    </r>
  </si>
  <si>
    <r>
      <rPr>
        <b/>
        <u/>
        <sz val="14"/>
        <color theme="1"/>
        <rFont val="Calibri"/>
        <family val="2"/>
        <scheme val="minor"/>
      </rPr>
      <t>* EDIFICACIONES PROPIAS*</t>
    </r>
    <r>
      <rPr>
        <sz val="14"/>
        <color theme="1"/>
        <rFont val="Calibri"/>
        <family val="2"/>
        <scheme val="minor"/>
      </rPr>
      <t xml:space="preserve">
Calle 7 No. 6-57 Centro Comercial "Olimpia" Local 101-103</t>
    </r>
  </si>
  <si>
    <r>
      <rPr>
        <b/>
        <u/>
        <sz val="14"/>
        <color theme="1"/>
        <rFont val="Calibri"/>
        <family val="2"/>
        <scheme val="minor"/>
      </rPr>
      <t>* EDIFICACIONES PROPIAS*</t>
    </r>
    <r>
      <rPr>
        <sz val="14"/>
        <color theme="1"/>
        <rFont val="Calibri"/>
        <family val="2"/>
        <scheme val="minor"/>
      </rPr>
      <t xml:space="preserve">
- Edificio Banco del Estado PH Oficina 406</t>
    </r>
  </si>
  <si>
    <r>
      <rPr>
        <b/>
        <u/>
        <sz val="14"/>
        <color theme="1"/>
        <rFont val="Calibri"/>
        <family val="2"/>
        <scheme val="minor"/>
      </rPr>
      <t>* EDIFICACIONES PROPIAS*</t>
    </r>
    <r>
      <rPr>
        <sz val="14"/>
        <color theme="1"/>
        <rFont val="Calibri"/>
        <family val="2"/>
        <scheme val="minor"/>
      </rPr>
      <t xml:space="preserve">
- Carrera 29 No. 13-32, Local 4, Edificio DECK 29 
- Carrera 29 No. 13-40, Local 5, Edificio DECK 29 
- Calle 13 No. 27-64, Garaje 3, Edificio DECK 29 
- Calle 13 No. 27-64, Garaje 4, Edificio DECK 29 </t>
    </r>
  </si>
  <si>
    <t>Carrera 48 No. 41-24 Barrio Colon - Autopista Med - Bog peaje Copa Cabana Vereda el Convento</t>
  </si>
  <si>
    <t>Calle 81 No. 38-121 Ciudad Jardian</t>
  </si>
  <si>
    <t>TOTALES</t>
  </si>
  <si>
    <t>VALOR TOTAL DE EQUIPOS MOVILES Y PORTATILES</t>
  </si>
  <si>
    <t xml:space="preserve">Bienes Asegurados Globales: </t>
  </si>
  <si>
    <t>Nota: Para el cálculo del valor asegurado de Obras de Arte se tomó UD1.224.650 por la TRM de  $4.548.89</t>
  </si>
  <si>
    <t>Nota: El Valor asegurado de la cobertura de Dineros y Titulos Valores aplica a nivel nacional</t>
  </si>
  <si>
    <t>EXCLUSIÓN DE ENFERMEDADES TRANSMISIBLES de acuerdo con el texto de la aseguradora</t>
  </si>
  <si>
    <t>Exclusión absoluta de enfermedades infecciosas de acuerdo con el texto de la aseguradora</t>
  </si>
  <si>
    <t>Las únicas exclusiones que se aceptan son las indicadas en el clausulado general siempre que no contradigan las coberturas y cláusula de las condiciones técnicas mínimas</t>
  </si>
  <si>
    <r>
      <t xml:space="preserve">Toda propiedad real o personal de </t>
    </r>
    <r>
      <rPr>
        <b/>
        <sz val="10"/>
        <rFont val="Century Gothic"/>
        <family val="2"/>
      </rPr>
      <t>LA PREVISORA S.A.</t>
    </r>
    <r>
      <rPr>
        <sz val="10"/>
        <rFont val="Century Gothic"/>
        <family val="2"/>
      </rPr>
      <t>, los tomados en arriendo, los recibidos en dación de pago, y los de terceros que se encuentren bajo su cuidado, control y custodia, o en los que tuviese interés asegurable o los recibidos a cualquier título o aquellos por los cuales sea o pueda llegar a ser legal o contractualmente responsable, utilizados en desarrollo del objeto social del asegurado, consistentes principalmente, ubicados a nivel nacional, dentro o fuera de los predios del asegurado, incluyendo predios de terceros, pero no limitados a: edificios, estructuras, cimientos, muros de contención, cercas, escaleras externas, patios y otras construcciones separadas de las edificaciones (vías de acceso, caminos y obras de arte en obras civiles todas dentro de predios); instalaciones hidráulicas, de aire acondicionado, eléctricas, electrónicas, de comunicación, para conducción de gas, sean subterráneas o no, y, en general, todo tipo de equipos e instalaciones que se encuentren por debajo del nivel del suelo; instalaciones fijas de protección contra incendio, alarmas, cámaras y circuitos cerrados de televisión; maquinarias, ascensores, subestaciones eléctricas; muebles, enseres, equipos de oficina; mejoras locativas (acabados y obras realizadas en el interior del edificio, adicionales, modificatorias o complementarias a aquellas  con las cuales se construyó el inmueble, tales como: mejoras eléctricas divisiones, falsos techos, falsos pisos, enchapes, entre otras; vehículos en reposo; montacargas, cargadores y demás equipos similares utilizados dentro de los predios del Asegurado y/o utilizados en operaciones de cargue y descargue; dinero en efectivo, títulos valores, documentos de garantías y escrituras dentro y fuera de cofres, cajas fuertes y bóvedas; sistemas de generación y redes para transmisión de energía, instalaciones de cableado estructurado ubicadas dentro de los predios del asegurado; tanques de almacenamiento y distribución de agua, sistemas de drenaje de aguas negras; equipos eléctricos, electrónicos y de procesamiento de datos; herramientas, accesorios, maquinarias, montacargas, ascensores, transformadores, equipos de manejo de basuras, subestaciones, plantas eléctricas, calderas, generadores, plantas de tratamiento, bombas y equipos del sistema hidráulico, motobombas, equipos de aire acondicionado, extractores de olores, motores de control de puertas o sitios de acceso, y compresores,  equipos móviles para extinción de incendios, entre otros; elementos de almacén e inventarios; obras de arte y cultura; vidrios planos y demás contenidos localizados dentro de los predios asegurados o fuera de los mismos y/o en predios de terceros y/o que se encuentren a la intemperie y/o instalados en vehículos automotores y/o utilizados dentro del territorio de la República de Colombia, y en general todos los bienes que no se encuentren expresamente excluidos.</t>
    </r>
  </si>
  <si>
    <t>Código unidad</t>
  </si>
  <si>
    <t>N° componente</t>
  </si>
  <si>
    <t>Libro</t>
  </si>
  <si>
    <t>compañía</t>
  </si>
  <si>
    <t>Descripción del componente</t>
  </si>
  <si>
    <t>Codigo Contable</t>
  </si>
  <si>
    <t>Descripción</t>
  </si>
  <si>
    <t>Descripción unidad</t>
  </si>
  <si>
    <t>Número de Rotulo</t>
  </si>
  <si>
    <t>Código de Arrendamiento</t>
  </si>
  <si>
    <t>Nombre del Arrendamiento</t>
  </si>
  <si>
    <t>Código Centro De Costos</t>
  </si>
  <si>
    <t>Centro de Costo</t>
  </si>
  <si>
    <t>Código ubicación</t>
  </si>
  <si>
    <t>Ubicación</t>
  </si>
  <si>
    <t>Código de Unidad de Negocio</t>
  </si>
  <si>
    <t>Nombre de Unidad de Negocio</t>
  </si>
  <si>
    <t>Nro. de Comprobante</t>
  </si>
  <si>
    <t>Código de Proveedor</t>
  </si>
  <si>
    <t>Fecha de compra</t>
  </si>
  <si>
    <t>Fecha de contabilización</t>
  </si>
  <si>
    <t>Fecha de inicio de depreciación</t>
  </si>
  <si>
    <t>Importe de compra</t>
  </si>
  <si>
    <t>Moneda</t>
  </si>
  <si>
    <t>Vida útil total</t>
  </si>
  <si>
    <t>Vida útil transcurrida</t>
  </si>
  <si>
    <t>Vida útil restante</t>
  </si>
  <si>
    <t>Coeficiente de actualización</t>
  </si>
  <si>
    <t>Importe de compra actualizado</t>
  </si>
  <si>
    <t>Depreciación acumulada</t>
  </si>
  <si>
    <t>Depreciación del período</t>
  </si>
  <si>
    <t>Valor residual</t>
  </si>
  <si>
    <t>OFICINA</t>
  </si>
  <si>
    <t>SUBDIVISION</t>
  </si>
  <si>
    <t>DIRECCIÓN</t>
  </si>
  <si>
    <t>Valor en Dolares. Según avaluo del 2014</t>
  </si>
  <si>
    <t>Observación</t>
  </si>
  <si>
    <t>06867</t>
  </si>
  <si>
    <t>IFRS</t>
  </si>
  <si>
    <t>LA PREVISORA SEGUROS</t>
  </si>
  <si>
    <t>NOMBRE: COMPOSICION, AUTOR: JUAN ENRIQUE OBREGON, TECNICA: GRABADO, EPOCA: 1990, DIMENSIONES: 50 X 35 CM</t>
  </si>
  <si>
    <t>196505SS00000</t>
  </si>
  <si>
    <t>OBRA DE ARTE</t>
  </si>
  <si>
    <t>A001631</t>
  </si>
  <si>
    <t/>
  </si>
  <si>
    <t>376</t>
  </si>
  <si>
    <t>SUCURSAL CÚCUTA</t>
  </si>
  <si>
    <t>06</t>
  </si>
  <si>
    <t>CUCUTA</t>
  </si>
  <si>
    <t>P0000</t>
  </si>
  <si>
    <t>COL$</t>
  </si>
  <si>
    <t>El valor en dolares (USD) corresponde al avaluo realizado en el año 2014 por el proveedor Filfer Sociedad de inversiones S.A.S. según informe del 23 de enero del 2015</t>
  </si>
  <si>
    <t>06869</t>
  </si>
  <si>
    <t>NOMBRE: METAMORFOSIS DE PREÑES, AUTOR: JUAN ENRIQUE OBREGON, TECNICA: GRABADO, EPOCA: 1990, DIMENSIONES: 50 X 35 CM</t>
  </si>
  <si>
    <t>A001632</t>
  </si>
  <si>
    <t>08224</t>
  </si>
  <si>
    <t>NOMBRE: FIGURAS GEOMETRICAS, AUTOR: JUAN ENRIQUE OBREGON, TECNICA: GRABADO, EPOCA: 1990, DIMENSIONES: 625X 475 CM</t>
  </si>
  <si>
    <t>A003570</t>
  </si>
  <si>
    <t>3723</t>
  </si>
  <si>
    <t>SUCURSAL TUNJA</t>
  </si>
  <si>
    <t>23</t>
  </si>
  <si>
    <t>08226</t>
  </si>
  <si>
    <t>NOMBRE: SIN TITULO, AUTOR: JUAN ENRIQUE OBREGON, TECNICA: GRABADO, EPOCA: 1990, DIMENSIONES: 63 X 48 CM</t>
  </si>
  <si>
    <t>A003572</t>
  </si>
  <si>
    <t>08228</t>
  </si>
  <si>
    <t>NOMBRE: ROSTRO, AUTOR: MONICA MARTINEZ, TECNICA: ACRILICO, EPOCA: 1983, DIMENSIONES: 81X62CM</t>
  </si>
  <si>
    <t>A003573</t>
  </si>
  <si>
    <t>08231</t>
  </si>
  <si>
    <t>NOMBRE: MONTAÑAS, AUTOR: L. ANTREU, TECNICA: OLEO, EPOCA: SIGLO XX, DIMENSIONES: 48X 59CM</t>
  </si>
  <si>
    <t>A003846</t>
  </si>
  <si>
    <t>3725</t>
  </si>
  <si>
    <t>SUCURSAL VILLAVICENCIO</t>
  </si>
  <si>
    <t>25</t>
  </si>
  <si>
    <t>08234</t>
  </si>
  <si>
    <t>NOMBRE: CIUDAD, AUTOR: A. ERBET, TECNICA: OLEO, EPOCA: SIGLO XX, DIMENSIONES: 61X91CM</t>
  </si>
  <si>
    <t>A003847</t>
  </si>
  <si>
    <t>08237</t>
  </si>
  <si>
    <t>NOMBRE: PUERTO, AUTOR: L. THOMAS, TECNICA: OLEO, EPOCA: SIGLO XX, DIMENSIONES: 60X90CM</t>
  </si>
  <si>
    <t>A003853</t>
  </si>
  <si>
    <t>08413</t>
  </si>
  <si>
    <t>NOMBRE: PEZ , AUTOR: H TORRES, TECNICA: OLEO, EPOCA: SIGLO XX, DIMENSIONES: 68X 96 CM</t>
  </si>
  <si>
    <t>A003994</t>
  </si>
  <si>
    <t>3713</t>
  </si>
  <si>
    <t>SUCURSAL NEIVA</t>
  </si>
  <si>
    <t>13</t>
  </si>
  <si>
    <t>08854</t>
  </si>
  <si>
    <t>NOMBRE: VEDUTA DEL PALAZZO VECCHIO DEL PD, AUTOR: JOSEPH  ZOCCHI DELIN, TECNICA: GRABADO, EPOCA: SIGLO XX, DIMENSIONES: 38 X 55 CM</t>
  </si>
  <si>
    <t>A004151</t>
  </si>
  <si>
    <t>211</t>
  </si>
  <si>
    <t>SUBGERENCIA DE RECURSOS FISICOS</t>
  </si>
  <si>
    <t>99</t>
  </si>
  <si>
    <t>BODEGA</t>
  </si>
  <si>
    <t>80</t>
  </si>
  <si>
    <t>CASA MATRIZ</t>
  </si>
  <si>
    <t>BOGOTÁ- CASA MATRIZ</t>
  </si>
  <si>
    <t>Calle 57 No. 8 - 77 Local 101 - Bogotá
Calle 57 No. 8 - 81 Local 101 - Bogotá
Calle 57 No. 8 - 85 Local 101 - Bogotá
Calle 57 No. 8 - 89 Local 101 - Bogotá
Calle 57 No. 8 - 93 Local 101 - Bogotá
Calle 57 No. 8 - 97 Local 101 - Bogotá
Calle 57 No. 8 - 95 Piso 1-2-3-4-5-6-7-8 y 9 - Bogotá
Calle 57 No. 8 - 69 Local 10, Local 28, Local 30, Local 36, Local 42, Local 202 Piso 2, Local 204, Local 206, Local 208, Local 210, Local 212, Local 214, Local 216, Local 218, Local 220 - Local 222, Local 224, Local 226, Local 228, Locales 230, 232, 234, 236, 238, 240, 242, 244, 246,248, 250, 252
- Bodega Casa matriz
- CS Masivos - Casa Matriz
- Estatal
- Casa Matriz
- Entidades Adscritas</t>
  </si>
  <si>
    <t>08846</t>
  </si>
  <si>
    <t>NOMBRE: PALANQUERA, AUTOR: LITIZ, TECNICA: TECNICA EN PAPEL, EPOCA: 1985, DIMENSIONES: 72 X 975 CM</t>
  </si>
  <si>
    <t>A004152</t>
  </si>
  <si>
    <t>Sin avaluó</t>
  </si>
  <si>
    <t>08852</t>
  </si>
  <si>
    <t>NOMBRE: SERIE LOS ATLETAS, AUTOR: H CARRIZOSA, TECNICA: MIXTA, EPOCA: SIGLO XX, DIMENSIONES: 58 X  88 CM</t>
  </si>
  <si>
    <t>A004162</t>
  </si>
  <si>
    <t>08315</t>
  </si>
  <si>
    <t>NOMBRE: LAS DAMAS DE AVIGNON, AUTOR: ABIETZER AGUDELO, TECNICA: ACRILICO, EPOCA: SIGLO XX, DIMENSIONES: 100 X 70 CM</t>
  </si>
  <si>
    <t>A004438</t>
  </si>
  <si>
    <t>800</t>
  </si>
  <si>
    <t>VICEPRESIDENCIA TECNICA</t>
  </si>
  <si>
    <t>09224</t>
  </si>
  <si>
    <t>MUJER SEDENTE .- DIAZ M.- TÉCNICA EN PAPEL.- SIGLO XX.- PASTEL SOBRE PAPEL - 59 X 885 CM</t>
  </si>
  <si>
    <t>A004505</t>
  </si>
  <si>
    <t>373</t>
  </si>
  <si>
    <t>SUCURSAL BUCARAMANGA</t>
  </si>
  <si>
    <t>03</t>
  </si>
  <si>
    <t>09226</t>
  </si>
  <si>
    <t>AGUADORES.- DIAZ M.- TÉCNICA EN PAPEL.- SIGLO XX.- PASTEL SOBRE PAPEL - 59 X 885 CM</t>
  </si>
  <si>
    <t>A004506</t>
  </si>
  <si>
    <t>08146</t>
  </si>
  <si>
    <t>NOMBRE: MUJER CON MASCARA, AUTOR: LEOPOLDO RICHTER, TECNICA: OLEO, EPOCA: SIGLO XX, DIMENSIONES: 62 X 44 CM</t>
  </si>
  <si>
    <t>A004508</t>
  </si>
  <si>
    <t>100</t>
  </si>
  <si>
    <t>PRESIDENCIA</t>
  </si>
  <si>
    <t>08148</t>
  </si>
  <si>
    <t>NOMBRE: PAREJA CON NIÑO, AUTOR: LEOPOLDO RICHTER, TÉCNICA: ÓLEO  SOBRE LIENZO, ÉPOCA: 1959, DIMENSIONES: 78 X 72 CM</t>
  </si>
  <si>
    <t>A004509</t>
  </si>
  <si>
    <t>08150</t>
  </si>
  <si>
    <t>NOMBRE: MUJER CON NIÑO, AUTOR: LEOPOLDO RICHTER, TECNICA: OLEO SOBRE TABLA, ÉPOCA: 1960, DIMENSIONES: 101 X 71 CM</t>
  </si>
  <si>
    <t>A004510</t>
  </si>
  <si>
    <t>08415</t>
  </si>
  <si>
    <t>NOMBRE: HACIA EL INFINITO, AUTOR: SALVADOR ARANGO (SAAR), TECNICA: BRONCE, EPOCA: SIGLO XX, DIMENSIONES: 11 X 8 X 3 MT</t>
  </si>
  <si>
    <t>A004511</t>
  </si>
  <si>
    <t>08848</t>
  </si>
  <si>
    <t>NOMBRE: HOJAS, AUTOR: L. CHAUX, TECNICA: OLEO, EPOCA: SIGLO XX, DIMENSIONES: 45,2 X 80 CM</t>
  </si>
  <si>
    <t>A005164</t>
  </si>
  <si>
    <t>422</t>
  </si>
  <si>
    <t>SUBGERENCIA DE TRANSFORMACIÓN DIGITAL</t>
  </si>
  <si>
    <t>08850</t>
  </si>
  <si>
    <t>NOMBRE: PAISAJE , AUTOR: GERMAN TESSAROLO, TECNICA: SERIGRAFIA, EPOCA: 1978, DIMENSIONES: 43 X  56 CM</t>
  </si>
  <si>
    <t>A005165</t>
  </si>
  <si>
    <t>610</t>
  </si>
  <si>
    <t>GERENCIA CONTABLE Y TRIBUTARIA</t>
  </si>
  <si>
    <t>09228</t>
  </si>
  <si>
    <t>OBRA DE ARTE -- OLEO -- OLEO - PAISAJE 3 PIEZAS -LUZ HELENA CABALLERO. - CASA MATRIZ</t>
  </si>
  <si>
    <t>A005167</t>
  </si>
  <si>
    <t>630</t>
  </si>
  <si>
    <t>GERENCIA DE INVERSIONES</t>
  </si>
  <si>
    <t>08136</t>
  </si>
  <si>
    <t>NOMBRE: HACIA EL INFINITO, AUTOR: SALVADOR ARANGO (SAAR), TECNICA: BRONCE, EPOCA: 1983, DIMENSIONES: 225 X 165 X 10 CM</t>
  </si>
  <si>
    <t>A008168</t>
  </si>
  <si>
    <t>08240</t>
  </si>
  <si>
    <t>NOMBRE: PERSONAJE MASCULINO, AUTOR: ANONIMO, TECNICA: BRONCE, EPOCA: SIGLO XX, DIMENSIONES: 127 X 49 X 43 CM</t>
  </si>
  <si>
    <t>A008207</t>
  </si>
  <si>
    <t>08242</t>
  </si>
  <si>
    <t>NOMBRE: TAGANQUILLA, AUTOR: HERNANDO DE VILLAR, TECNICA: SERIGRAFIA, EPOCA: 1983, DIMENSIONES: 79 X 114 CM</t>
  </si>
  <si>
    <t>A008208</t>
  </si>
  <si>
    <t>08244</t>
  </si>
  <si>
    <t>NOMBRE: SIN TITULO, AUTOR: CARLOS ROJAS, TECNICA: ACRILICO, EPOCA: SIGLO XX, DIMENSIONES: 1198 X 1198 CM</t>
  </si>
  <si>
    <t>A008209</t>
  </si>
  <si>
    <t>08246</t>
  </si>
  <si>
    <t>NOMBRE: MOSCAS, AUTOR: DAVID MANZUR, TECNICA: SERIGRAFIA, EPOCA: 1985, DIMENSIONES: 74 X 99 CM</t>
  </si>
  <si>
    <t>A008210</t>
  </si>
  <si>
    <t>08248</t>
  </si>
  <si>
    <t>NOMBRE: TRES MUJERES, AUTOR: JORGE ELIAS TRIANA, TECNICA: OLEO, EPOCA: 1983, DIMENSIONES: 79 X 1012 CM</t>
  </si>
  <si>
    <t>A008211</t>
  </si>
  <si>
    <t>08250</t>
  </si>
  <si>
    <t>NOMBRE: ORILLAS DEL HERAPOLE, AUTOR: ANONIMO, TECNICA: TECNICA EN PAPEL, EPOCA: SIGLO XX, DIMENSIONES: 113X82,2CM</t>
  </si>
  <si>
    <t>A008212</t>
  </si>
  <si>
    <t>08252</t>
  </si>
  <si>
    <t>NOMBRE: SIN TITULO, AUTOR: A.STAN.O, TECNICA: SERIGRAFIA, EPOCA: 1972, DIMENSIONES: 60X60CM</t>
  </si>
  <si>
    <t>A008213</t>
  </si>
  <si>
    <t>08255</t>
  </si>
  <si>
    <t>NOMBRE: ERNESTO CARRIZOSA DE BRIGARD, AUTOR: JAIME LOPEZ CORREA, TECNICA: TECNICA EN PAPEL, EPOCA: 1989, DIMENSIONES: 52 X 35 CM</t>
  </si>
  <si>
    <t>A008214</t>
  </si>
  <si>
    <t>08257</t>
  </si>
  <si>
    <t>NOMBRE: RAUL EDUARDO ARBELAEZ BEJARANO, AUTOR: JAIME LOPEZ CORREA, TECNICA: TECNICA EN PAPEL, EPOCA: 1989, DIMENSIONES: 52 X 35 CM</t>
  </si>
  <si>
    <t>A008215</t>
  </si>
  <si>
    <t>08259</t>
  </si>
  <si>
    <t>NOMBRE: MARISTELLA SANIN POSADA, AUTOR: JAIME LOPEZ CORREA, TECNICA: TECNICA EN PAPEL, EPOCA: 1989, DIMENSIONES: 52 X 35 CM</t>
  </si>
  <si>
    <t>A008216</t>
  </si>
  <si>
    <t>08261</t>
  </si>
  <si>
    <t>NOMBRE: RODOLFO JARAMILLO VEROS, AUTOR: JAIME LOPEZ CORREA, TECNICA: TECNICA EN PAPEL, EPOCA: 1989, DIMENSIONES: 52 X 35 CM</t>
  </si>
  <si>
    <t>A008217</t>
  </si>
  <si>
    <t>08263</t>
  </si>
  <si>
    <t>NOMBRE: ESQUELA, AUTOR: MANOLO VELLOJIN, TECNICA: SERIGRAFIA, EPOCA: 1978, DIMENSIONES: 57 X 76 CM</t>
  </si>
  <si>
    <t>A008218</t>
  </si>
  <si>
    <t>08265</t>
  </si>
  <si>
    <t>NOMBRE: VICENTE CUERVO LOPEZ, AUTOR: JAIME LOPEZ CORREA, TECNICA: TECNICA EN PAPEL, EPOCA: 1989, DIMENSIONES: 52 X 35 CM</t>
  </si>
  <si>
    <t>A008219</t>
  </si>
  <si>
    <t>08267</t>
  </si>
  <si>
    <t>NOMBRE: FLAVIO CRUZ DOMINGUEZ, AUTOR: JAIME LOPEZ CORREA, TECNICA: TECNICA EN PAPEL, EPOCA: 1989, DIMENSIONES: 52 X 35 CM</t>
  </si>
  <si>
    <t>A008220</t>
  </si>
  <si>
    <t>08269</t>
  </si>
  <si>
    <t>NOMBRE: NIÑA DE LA PESCA, AUTOR: ENRIQUE GRAU, TECNICA: TECNICA EN PAPEL, EPOCA: 1984, DIMENSIONES: 31X22CM</t>
  </si>
  <si>
    <t>A008221</t>
  </si>
  <si>
    <t>08271</t>
  </si>
  <si>
    <t>NOMBRE: DANIEL JARAMILLO FIERRO, AUTOR: JAIME LOPEZ CORREA, TECNICA: TECNICA EN PAPEL, EPOCA: 1989, DIMENSIONES: 52 X 35 CM</t>
  </si>
  <si>
    <t>A008222</t>
  </si>
  <si>
    <t>08273</t>
  </si>
  <si>
    <t>NOMBRE: MARIO EDUARDO FORERO, AUTOR: JAIME LOPEZ CORREA, TECNICA: TECNICA EN PAPEL, EPOCA: 1989, DIMENSIONES: 52 X 35 CM</t>
  </si>
  <si>
    <t>A008223</t>
  </si>
  <si>
    <t>08275</t>
  </si>
  <si>
    <t>NOMBRE: JORGE DE LA ESPRIELLA, AUTOR: JAIME LOPEZ CORREA, TECNICA: TECNICA EN PAPEL, EPOCA: 1989, DIMENSIONES: 52 X 35 CM</t>
  </si>
  <si>
    <t>A008224</t>
  </si>
  <si>
    <t>08279</t>
  </si>
  <si>
    <t>NOMBRE: EDUARDO ECHEVERRY VILLEGAS, AUTOR: JAIME LOPEZ CORREA, TECNICA: TECNICA EN PAPEL, EPOCA: 1989, DIMENSIONES: 52 X 35 CM</t>
  </si>
  <si>
    <t>A008226</t>
  </si>
  <si>
    <t>08281</t>
  </si>
  <si>
    <t>NOMBRE: SIN TITULO, AUTOR: J MUÑOZ, TECNICA: MIXTA, EPOCA: 1979, DIMENSIONES: 48 X 70 CM</t>
  </si>
  <si>
    <t>A008227</t>
  </si>
  <si>
    <t>08283</t>
  </si>
  <si>
    <t>NOMBRE: LUNA LLENA, AUTOR: MARIPAZ JARAMILLO, TECNICA: SERIGRAFIA, EPOCA: 1987, DIMENSIONES: 67 X 50 CM</t>
  </si>
  <si>
    <t>A008228</t>
  </si>
  <si>
    <t>08285</t>
  </si>
  <si>
    <t>NOMBRE: COMBATE MARINO , AUTOR: DURAN H BREGUER, TECNICA: LITOGRAFIA, EPOCA: SIGLO XX, DIMENSIONES: 43 X 57 CM</t>
  </si>
  <si>
    <t>A008229</t>
  </si>
  <si>
    <t>08287</t>
  </si>
  <si>
    <t>NOMBRE: BODEGON, AUTOR: MONICA MARTINEZ, TECNICA: OLEO, EPOCA: SIGLO XX, DIMENSIONES: 497 X 597 CM</t>
  </si>
  <si>
    <t>A008230</t>
  </si>
  <si>
    <t>08289</t>
  </si>
  <si>
    <t>NOMBRE: DESNUDO, AUTOR: JAIME LOPEZ CORREA, TECNICA: TECNICA EN PAPEL, EPOCA: SIGLO XX, DIMENSIONES: 41 X 69 CM</t>
  </si>
  <si>
    <t>A008231</t>
  </si>
  <si>
    <t>08291</t>
  </si>
  <si>
    <t>NOMBRE: EL MAR, AUTOR: ANTONIO BARRERA, TECNICA: GRABADO, EPOCA: 1980, DIMENSIONES: 59 X 51 CM</t>
  </si>
  <si>
    <t>A008232</t>
  </si>
  <si>
    <t>08293</t>
  </si>
  <si>
    <t>NOMBRE: ERNESTO MACALLISTER PRADILLA, AUTOR: JAIME LOPEZ CORREA, TECNICA: TECNICA EN PAPEL, EPOCA: 1989, DIMENSIONES: 52 X 35 CM</t>
  </si>
  <si>
    <t>A008233</t>
  </si>
  <si>
    <t>08295</t>
  </si>
  <si>
    <t>NOMBRE: SILUETAS DE ESTILO, AUTOR: LUGO, TECNICA: ACUARELA, EPOCA: 1986, DIMENSIONES: 31,5X43CM</t>
  </si>
  <si>
    <t>A008234</t>
  </si>
  <si>
    <t>08297</t>
  </si>
  <si>
    <t>NOMBRE: SELVA, AUTOR: ANTONIO BARRERA, TECNICA: SERIGRAFIA, EPOCA: 1980, DIMENSIONES: 59X52CM</t>
  </si>
  <si>
    <t>A008235</t>
  </si>
  <si>
    <t>08299</t>
  </si>
  <si>
    <t>NOMBRE: SIN TITULO, AUTOR: EDGAR NEGRET, TECNICA: SERIGRAFIA, EPOCA: 1978, DIMENSIONES: 70 X 50 CM</t>
  </si>
  <si>
    <t>A008236</t>
  </si>
  <si>
    <t>09230</t>
  </si>
  <si>
    <t>SIN TITULO JUAN ENRIQUE OBREGÓN.- SIN TITULO JUAN ENRIQUE OBREGÓN.-GRABADO .- .-</t>
  </si>
  <si>
    <t>A008427</t>
  </si>
  <si>
    <t>07127</t>
  </si>
  <si>
    <t>NOMBRE: ABSTRACCION, AUTOR: JUAN ENRIQUE OBREGON, TECNICA: GRABADO, EPOCA: 1990, DIMENSIONES: 49X 34 CM</t>
  </si>
  <si>
    <t>A008428</t>
  </si>
  <si>
    <t>08301</t>
  </si>
  <si>
    <t>NOMBRE: BICICLETA, AUTOR: KETTY MIRANDA, TECNICA: GRABADO, EPOCA: 1983, DIMENSIONES: 40 X 60 CM</t>
  </si>
  <si>
    <t>A009264</t>
  </si>
  <si>
    <t>320</t>
  </si>
  <si>
    <t>GERENCIA DE NEGOCIOS ESTATALES</t>
  </si>
  <si>
    <t>08303</t>
  </si>
  <si>
    <t>NOMBRE: SIN TITULO, AUTOR: EDUARDO RAMIREZ VILLAMIZAR, TECNICA: SERIGRAFIA, EPOCA: 1978, DIMENSIONES: 101 X 697 CM</t>
  </si>
  <si>
    <t>A009265</t>
  </si>
  <si>
    <t>08305</t>
  </si>
  <si>
    <t>NOMBRE: TRANSLACION, AUTOR: MANUEL HERNANDEZ, TECNICA: SERIGRAFIA, EPOCA: 1978, DIMENSIONES: 75 X 56 CM</t>
  </si>
  <si>
    <t>A009266</t>
  </si>
  <si>
    <t>08307</t>
  </si>
  <si>
    <t>NOMBRE: PAISAJE 3, AUTOR: GERMAN TESSAROLO, TECNICA: LITOGRAFIA, EPOCA: 1978, DIMENSIONES: 44 X 55 CM</t>
  </si>
  <si>
    <t>A009267</t>
  </si>
  <si>
    <t>08309</t>
  </si>
  <si>
    <t>NOMBRE: TERNURA, AUTOR: C SANTACRUZ, TECNICA: OLEO, EPOCA: SIGLO XX, DIMENSIONES: 120 X 123 CM</t>
  </si>
  <si>
    <t>A009268</t>
  </si>
  <si>
    <t>300</t>
  </si>
  <si>
    <t>VICEPRESIDENCIA COMERCIAL</t>
  </si>
  <si>
    <t>08311</t>
  </si>
  <si>
    <t>NOMBRE: SIN TITULO, AUTOR: PEREA, TECNICA: OLEO, EPOCA: SIGLO XX, DIMENSIONES: 171 X 150 CM</t>
  </si>
  <si>
    <t>A009269</t>
  </si>
  <si>
    <t>08313</t>
  </si>
  <si>
    <t>NOMBRE: ABSTRACTO, AUTOR: VILLEGAS, TECNICA: OLEO, EPOCA: SIGLO XX, DIMENSIONES: 110 X 110 CM</t>
  </si>
  <si>
    <t>A009270</t>
  </si>
  <si>
    <t>200</t>
  </si>
  <si>
    <t>SECRETARIA GENERAL</t>
  </si>
  <si>
    <t>08856</t>
  </si>
  <si>
    <t>NOMBRE: LAS DAMAS DE AVIGNON, AUTOR: ABIETZER  AGUDELO, TECNICA: PASTEL, EPOCA: SIGLO XX, DIMENSIONES: 98.8 X  68.5 CM</t>
  </si>
  <si>
    <t>A009271</t>
  </si>
  <si>
    <t>700</t>
  </si>
  <si>
    <t>VICEPRESIDENCIA JURIDICA</t>
  </si>
  <si>
    <t>08317</t>
  </si>
  <si>
    <t>NOMBRE: ATARDECER , AUTOR: JOSE LOPEZ, TECNICA: ACUARELA, EPOCA: SIGLO XX, DIMENSIONES: 625 X 827 CM</t>
  </si>
  <si>
    <t>A009272</t>
  </si>
  <si>
    <t>08319</t>
  </si>
  <si>
    <t>NOMBRE: PAISAJE 1, AUTOR: GERMAN TESSAROLO, TECNICA: SERIGRAFIA, EPOCA: 1978, DIMENSIONES: 58 X 50 CM</t>
  </si>
  <si>
    <t>A009273</t>
  </si>
  <si>
    <t>08321</t>
  </si>
  <si>
    <t>NOMBRE: MUJER SENTADA, AUTOR: BRIGGITTE VIENKANT, TECNICA: TECNICA EN PAPEL, EPOCA: 1971, DIMENSIONES: 100 X 70 CM</t>
  </si>
  <si>
    <t>A009274</t>
  </si>
  <si>
    <t>08323</t>
  </si>
  <si>
    <t>NOMBRE: ESCAPE INTELECTUAL, AUTOR: LUIS DURIER, TECNICA: ACRILICO, EPOCA: 1988, DIMENSIONES: 68 X 48 CM</t>
  </si>
  <si>
    <t>A009275</t>
  </si>
  <si>
    <t>08325</t>
  </si>
  <si>
    <t>NOMBRE: VELOAS II, AUTOR: OMAR RAYO, TECNICA: OLEO, EPOCA: 1968, DIMENSIONES: 101 X 101 CM</t>
  </si>
  <si>
    <t>A009276</t>
  </si>
  <si>
    <t>411</t>
  </si>
  <si>
    <t>SUBGERENCIA DE MEJORAMIENTO DE PROCESOS</t>
  </si>
  <si>
    <t>08327</t>
  </si>
  <si>
    <t>NOMBRE: DICIEMBRE EN CARTAGENA, AUTOR: MARIPAZ JARAMILLO, TECNICA: TECNICA EN PAPEL, EPOCA: 1991, DIMENSIONES: 83 X 63 CM</t>
  </si>
  <si>
    <t>A009277</t>
  </si>
  <si>
    <t>720</t>
  </si>
  <si>
    <t>GERENCIA JURIDICA</t>
  </si>
  <si>
    <t>08329</t>
  </si>
  <si>
    <t>NOMBRE: PAREJA - DICIEMBRE EN CARTAGENA, AUTOR: MARIPAZ JARAMILLO, TECNICA: TECNICA EN PAPEL, EPOCA: 1991, DIMENSIONES: 80 X 58 CM</t>
  </si>
  <si>
    <t>A009278</t>
  </si>
  <si>
    <t>08331</t>
  </si>
  <si>
    <t>NOMBRE: SIN TITULO, AUTOR: SAIZ DE CASTRO, TECNICA: COLAGE, EPOCA: SIGLO XX, DIMENSIONES: 937 X 149 CM</t>
  </si>
  <si>
    <t>A009279</t>
  </si>
  <si>
    <t>08333</t>
  </si>
  <si>
    <t>NOMBRE: FUGA, AUTOR: ALVARO GOMEZ HURTADO, TECNICA: LITOGRAFIA, EPOCA: SIGLO XX, DIMENSIONES: 66 X 94 CM</t>
  </si>
  <si>
    <t>A009280</t>
  </si>
  <si>
    <t>120</t>
  </si>
  <si>
    <t>OFICINA DE CONTROL INTERNO</t>
  </si>
  <si>
    <t>08335</t>
  </si>
  <si>
    <t>NOMBRE: PARA OTRA BATALLA DE ANGLARI, AUTOR: ALVARO GOMEZ HURTADO, TECNICA: SERIGRAFIA, EPOCA: SIGLO XX, DIMENSIONES: 66X92CM</t>
  </si>
  <si>
    <t>A009281</t>
  </si>
  <si>
    <t>08337</t>
  </si>
  <si>
    <t>A009282</t>
  </si>
  <si>
    <t>500</t>
  </si>
  <si>
    <t>VICEPRESIDENCIA DE INDEMNIZACIONES</t>
  </si>
  <si>
    <t>08339</t>
  </si>
  <si>
    <t>NOMBRE: COMPOSICION EN AZUL CLARO, AUTOR: JAN BARTELSMAN, TECNICA: MIXTA, EPOCA: 1981, DIMENSIONES: 100 X 80 CM</t>
  </si>
  <si>
    <t>A009283</t>
  </si>
  <si>
    <t>600</t>
  </si>
  <si>
    <t>VICEPRESIDENCIA FINANCIERA</t>
  </si>
  <si>
    <t>08341</t>
  </si>
  <si>
    <t>NOMBRE: LAS DAMAS DE AVIGNON, AUTOR: ABIETZER AGUDELO, TECNICA: ACRILICO, EPOCA: SIGLO XX, DIMENSIONES: 70 X 99 CM</t>
  </si>
  <si>
    <t>A009284</t>
  </si>
  <si>
    <t>08343</t>
  </si>
  <si>
    <t>NOMBRE: VISTA DE LA CIUDAD DE VIENA, AUTOR: JHON FREDERICH, TECNICA: GRABADO, EPOCA: SIGLO XX, DIMENSIONES: 39,5X101CM</t>
  </si>
  <si>
    <t>A009285</t>
  </si>
  <si>
    <t>08345</t>
  </si>
  <si>
    <t>NOMBRE: ELEFANTE, AUTOR: ANONIMO, TECNICA: ACRILICO, EPOCA: SIGLO XX, DIMENSIONES: 865 X 1185 CM</t>
  </si>
  <si>
    <t>A009286</t>
  </si>
  <si>
    <t>400</t>
  </si>
  <si>
    <t>VICEPRESIDENCIA DE DESARROLLO CORPORATIVO</t>
  </si>
  <si>
    <t>08349</t>
  </si>
  <si>
    <t>NOMBRE: AMOR AL AMANECER , AUTOR: MARIPAZ JARAMILLO, TECNICA: SERIGRAFIA, EPOCA: SIGLO XX, DIMENSIONES: 665 X 46 CM</t>
  </si>
  <si>
    <t>A009287</t>
  </si>
  <si>
    <t>08347</t>
  </si>
  <si>
    <t>NOMBRE: PAREJA (SERIE CARIBE), AUTOR: MARIPAZ JARAMILLO, TECNICA: TECNICA EN PAPEL, EPOCA: 1991, DIMENSIONES: 57 X 76 CM</t>
  </si>
  <si>
    <t>A009288</t>
  </si>
  <si>
    <t>08351</t>
  </si>
  <si>
    <t>NOMBRE: PAYASO , AUTOR: JAIME AYALA, TECNICA: ACUARELA, EPOCA: 1984, DIMENSIONES: 66 X 97 CM</t>
  </si>
  <si>
    <t>A009309</t>
  </si>
  <si>
    <t>08353</t>
  </si>
  <si>
    <t>NOMBRE: PAREJA, AUTOR: ALBERTO SOJO, TECNICA: OLEO, EPOCA: SIGLO XX , DIMENSIONES: 202 X 154 CM</t>
  </si>
  <si>
    <t>A009310</t>
  </si>
  <si>
    <t>08355</t>
  </si>
  <si>
    <t>NOMBRE: CALLE CARTAGENERA, AUTOR: JOSE LOPEZ, TECNICA: ACUARELA, EPOCA: SIGLO XX, DIMENSIONES: 805 X 607 CM</t>
  </si>
  <si>
    <t>A009313</t>
  </si>
  <si>
    <t>731</t>
  </si>
  <si>
    <t>SUBGERENCIA DE PROCESOS JUDICIALES</t>
  </si>
  <si>
    <t>08357</t>
  </si>
  <si>
    <t>NOMBRE: ABADESA PINTORA, AUTOR: M MARTINEZ, TECNICA: ACRILICO, EPOCA: SIGLO XX, DIMENSIONES: 50 X 60 CM</t>
  </si>
  <si>
    <t>A009314</t>
  </si>
  <si>
    <t>08359</t>
  </si>
  <si>
    <t>NOMBRE: NOCHE, AUTOR: SANTA, TECNICA: SERIGRAFIA, EPOCA: 1983, DIMENSIONES: 69 X 52CM</t>
  </si>
  <si>
    <t>A009315</t>
  </si>
  <si>
    <t>08361</t>
  </si>
  <si>
    <t>NOMBRE: SIN TITULO, AUTOR: RAQUEL RAMIREZ, TECNICA: TECNICA EN PAPEL, EPOCA: 1996, DIMENSIONES: 53 X 73 CM</t>
  </si>
  <si>
    <t>A009317</t>
  </si>
  <si>
    <t>08363</t>
  </si>
  <si>
    <t>NOMBRE: NEBLINA , AUTOR: MARIA C, TECNICA: ACUARELA, EPOCA: 1996, DIMENSIONES: 35 X 50 CM</t>
  </si>
  <si>
    <t>A009318</t>
  </si>
  <si>
    <t>222</t>
  </si>
  <si>
    <t>SUBGERENCIA DESARROLLO DEL TALENTO HUMANO</t>
  </si>
  <si>
    <t>08365</t>
  </si>
  <si>
    <t>NOMBRE: JORGE EL SANO VISITA AL DRAGON, AUTOR: DIOSCOLIOLES, TECNICA: GRABADO, EPOCA: 1980, DIMENSIONES: 33X35,5CM</t>
  </si>
  <si>
    <t>A009319</t>
  </si>
  <si>
    <t>08368</t>
  </si>
  <si>
    <t>NOMBRE: AMOR EN BICICLETA, AUTOR: SANTA, TECNICA: SERIGRAFIA, EPOCA: SIGLO XX, DIMENSIONES: 58X72CM</t>
  </si>
  <si>
    <t>A009320</t>
  </si>
  <si>
    <t>230</t>
  </si>
  <si>
    <t>OFICINA DE CONTROL INTERNO DISCIPLINARIO</t>
  </si>
  <si>
    <t>08370</t>
  </si>
  <si>
    <t>NOMBRE: BEATO, AUTOR: MANOLO VELLOJIN, TECNICA: ACRILICO, EPOCA: 1989, DIMENSIONES: 90 X 90 CM</t>
  </si>
  <si>
    <t>A009321</t>
  </si>
  <si>
    <t>08372</t>
  </si>
  <si>
    <t>NOMBRE: FANTASMA DEL NAUFRAGIO, AUTOR: GERMAN LONDOÑO , TECNICA: OLEO, EPOCA: 1996 - 1997, DIMENSIONES: 186 X 230 CM</t>
  </si>
  <si>
    <t>A009322</t>
  </si>
  <si>
    <t>08374</t>
  </si>
  <si>
    <t>NOMBRE: HACIA EL INFINITO, AUTOR: SALVADOR ARANGO (SAAR), TECNICA: BRONCE, EPOCA: 1980, DIMENSIONES: 105 X 80 CM</t>
  </si>
  <si>
    <t>A009324</t>
  </si>
  <si>
    <t>08376</t>
  </si>
  <si>
    <t>NOMBRE: CASA DE LA HACIENDA _FUSCA_, AUTOR: MANUEL EDUARDO NIETO CH, TECNICA: ACUARELA, EPOCA: 1994, DIMENSIONES: 73 X 103 CM</t>
  </si>
  <si>
    <t>A009325</t>
  </si>
  <si>
    <t>08378</t>
  </si>
  <si>
    <t>NOMBRE: MUJERES DANZANDO I, AUTOR: ANONIMO, TECNICA: ACRILICO, EPOCA: SIGLO XX, DIMENSIONES: 772 X 503 CM</t>
  </si>
  <si>
    <t>A009326</t>
  </si>
  <si>
    <t>08380</t>
  </si>
  <si>
    <t>NOMBRE: MUJERES DANZANDO II, AUTOR: ANONIMO, TECNICA: ACRILICO, EPOCA: SIGLO XX, DIMENSIONES: 817 X 504 CM</t>
  </si>
  <si>
    <t>A009327</t>
  </si>
  <si>
    <t>08382</t>
  </si>
  <si>
    <t>NOMBRE: ESTAMPIDA, AUTOR: ALVARO GOMEZ HURTADO, TECNICA: SERIGRAFIA, EPOCA: SIGLO XX, DIMENSIONES: 66 X 925 CM</t>
  </si>
  <si>
    <t>A009328</t>
  </si>
  <si>
    <t>08384</t>
  </si>
  <si>
    <t>NOMBRE: ESTATUAS, AUTOR: ALVARO GOMEZ HURTADO, TECNICA: LITOGRAFIA, EPOCA: SIGLO XX, DIMENSIONES: 65 X 92 CM</t>
  </si>
  <si>
    <t>A009329</t>
  </si>
  <si>
    <t>08386</t>
  </si>
  <si>
    <t>NOMBRE: BODEGON, AUTOR: AMHOS, TECNICA: SERIGRAFIA, EPOCA: 1988, DIMENSIONES: 65,5X51CM</t>
  </si>
  <si>
    <t>A009330</t>
  </si>
  <si>
    <t>08419</t>
  </si>
  <si>
    <t>NOMBRE: HOMENAJE A BOLIVAR, AUTOR: ENRIQUE GRAU, TECNICA: SERIGRAFIA, EPOCA: 1980, DIMENSIONES: 99 X 69 CM</t>
  </si>
  <si>
    <t>A009331</t>
  </si>
  <si>
    <t>08389</t>
  </si>
  <si>
    <t>NOMBRE: SIGNO RONDA , AUTOR: MANUEL HERNANDEZ, TECNICA: ACRILICO, EPOCA: SIGLO XX, DIMENSIONES: 202 X 171 CM</t>
  </si>
  <si>
    <t>A009332</t>
  </si>
  <si>
    <t>08391</t>
  </si>
  <si>
    <t>NOMBRE: JUEGO DE GOLF, AUTOR: LF ABBOTT, TECNICA: GRABADO, EPOCA: SIGLO XX, DIMENSIONES: 745 X 535 CM</t>
  </si>
  <si>
    <t>A009333</t>
  </si>
  <si>
    <t>221</t>
  </si>
  <si>
    <t>SUBGERENCIA DE ADMINISTRACIÓN DE PERSONAL</t>
  </si>
  <si>
    <t>08393</t>
  </si>
  <si>
    <t>NOMBRE: PAISAJE RURAL , AUTOR: MARIA C, TECNICA: ACUARELA, EPOCA: 1996, DIMENSIONES: 29 X 39 CM</t>
  </si>
  <si>
    <t>A009544</t>
  </si>
  <si>
    <t>08395</t>
  </si>
  <si>
    <t>NOMBRE: MUJERES EN ATARDECER , AUTOR: MARIA C, TECNICA: ACUARELA, EPOCA: 1996, DIMENSIONES: 32 X 495 CM</t>
  </si>
  <si>
    <t>A009545</t>
  </si>
  <si>
    <t>08397</t>
  </si>
  <si>
    <t>NOMBRE: TRANSVERBERACION, AUTOR: DAVID MANZUR, TECNICA: GRABADO, EPOCA: 1986, DIMENSIONES: 58 X 44 CM</t>
  </si>
  <si>
    <t>A009546</t>
  </si>
  <si>
    <t>08399</t>
  </si>
  <si>
    <t>NOMBRE: SERIE AMERICA, AUTOR: CARLOS ROJAS ?, TECNICA: OLEO, EPOCA: SIGLO XX, DIMENSIONES: 120 X 120 CM</t>
  </si>
  <si>
    <t>A009547</t>
  </si>
  <si>
    <t>08401</t>
  </si>
  <si>
    <t>NOMBRE: EL POETA, AUTOR: DUVAN LOPEZ YEPES, TECNICA: OLEO, EPOCA: SIGLO XX, DIMENSIONES: 117 X 1032 CM</t>
  </si>
  <si>
    <t>A009548</t>
  </si>
  <si>
    <t>08403</t>
  </si>
  <si>
    <t>NOMBRE: ABSTRACTO, AUTOR: JORGE MANTILLA CABALLERO, TECNICA: SERIGRAFIA, EPOCA: 1979, DIMENSIONES: 645 X 84 CM</t>
  </si>
  <si>
    <t>A009549</t>
  </si>
  <si>
    <t>08405</t>
  </si>
  <si>
    <t>NOMBRE: LA MONJA, AUTOR: L. CHAUX, TECNICA: OLEO, EPOCA: 1999, DIMENSIONES: 74,5X100,5CM</t>
  </si>
  <si>
    <t>A009550</t>
  </si>
  <si>
    <t>08407</t>
  </si>
  <si>
    <t>NOMBRE: MUSICOS, AUTOR: OLIVIA MIRANDA, TECNICA: OLEO, EPOCA: 1982, DIMENSIONES: 119 X 119 CM</t>
  </si>
  <si>
    <t>A009551</t>
  </si>
  <si>
    <t>99999</t>
  </si>
  <si>
    <t>SIN ASIGNAR</t>
  </si>
  <si>
    <t>80-03</t>
  </si>
  <si>
    <t>ENTIDADES ADSCRIPTAS</t>
  </si>
  <si>
    <t>BOGOTÁ- SINTRAPREVI</t>
  </si>
  <si>
    <t>Transversal 9° No. 55-67, Edificio El Triángulo, Bogotá, oficina 401</t>
  </si>
  <si>
    <t>08409</t>
  </si>
  <si>
    <t>NOMBRE: SIN TITULO, AUTOR: AUGUSTO RIVERA, TECNICA: OLEO, EPOCA: 1970, DIMENSIONES: 793 X 150 CM</t>
  </si>
  <si>
    <t>A009940</t>
  </si>
  <si>
    <t>3732</t>
  </si>
  <si>
    <t>CENTRO EMPRESARIAL CORPORATIVO</t>
  </si>
  <si>
    <t>32</t>
  </si>
  <si>
    <t>CORPORATIVO</t>
  </si>
  <si>
    <t>BOGOTÁ- CORPORATIVO</t>
  </si>
  <si>
    <t>Calle 93 No. 15-40 Bogotá</t>
  </si>
  <si>
    <t>08411</t>
  </si>
  <si>
    <t>NOMBRE: TORO TRAYENDO LA TARDE, AUTOR: FRANCISCO RUIZ, TECNICA: OLEO, EPOCA: SIGLO XX, DIMENSIONES: 70 X 100 CM</t>
  </si>
  <si>
    <t>A009941</t>
  </si>
  <si>
    <t>08417</t>
  </si>
  <si>
    <t>NOMBRE: LA TINTORERA , AUTOR: ALEJANDRO OBREGON, TECNICA: OLEO, EPOCA: SIGLO XX, DIMENSIONES: 59 X 99 CM</t>
  </si>
  <si>
    <t>A011500</t>
  </si>
  <si>
    <t>08138</t>
  </si>
  <si>
    <t>NOMBRE: SIN TITULO , AUTOR: JUAN ANTONIO RODA, TECNICA: OLEO, EPOCA: 1996, DIMENSIONES: 170 X 199 CM</t>
  </si>
  <si>
    <t>A011501</t>
  </si>
  <si>
    <t>08154</t>
  </si>
  <si>
    <t>NOMBRE: FIGURA, AUTOR: VILLEGAS, TECNICA: COLAGE, EPOCA: 1967, DIMENSIONES: 111 X 111 CM</t>
  </si>
  <si>
    <t>A011502</t>
  </si>
  <si>
    <t>08144</t>
  </si>
  <si>
    <t>NOMBRE: HOMBRE CON GUITARRA, AUTOR: AUGUSTO RIVERA, TECNICA: ACRILICO, EPOCA: SIGLO XX, DIMENSIONES: 122 X 82 CM</t>
  </si>
  <si>
    <t>A011503</t>
  </si>
  <si>
    <t>08142</t>
  </si>
  <si>
    <t>NOMBRE: JINETE , AUTOR: AUGUSTO RIVERA, TECNICA: ACRILICO, EPOCA: 1970, DIMENSIONES: 73 X 103 CM</t>
  </si>
  <si>
    <t>A011504</t>
  </si>
  <si>
    <t>08140</t>
  </si>
  <si>
    <t>NOMBRE: MESA DE FRUTAS, AUTOR: AUGUSTO RIVERA, TECNICA: ACRILICO, EPOCA: 1970, DIMENSIONES: 73 X 103 CM</t>
  </si>
  <si>
    <t>A011505</t>
  </si>
  <si>
    <t>08134</t>
  </si>
  <si>
    <t>NOMBRE: HORIZONTE , AUTOR: SALVADOR ARANGO (SAAR), TECNICA: BRONCE, EPOCA: SIGLO XX, DIMENSIONES: 47 X 34 CM</t>
  </si>
  <si>
    <t>A011506</t>
  </si>
  <si>
    <t>08152</t>
  </si>
  <si>
    <t>NOMBRE: ROSTROS, AUTOR: HECTOR ROJAS ERAZO, TECNICA: PIROXILINA, EPOCA: SIGLO XX, DIMENSIONES: 755 X 1035 CM</t>
  </si>
  <si>
    <t>A011507</t>
  </si>
  <si>
    <t>08177</t>
  </si>
  <si>
    <t>NOMBRE: AGUACERO, AUTOR: GUILLERMO LONDOÑO, TECNICA: OLEO, EPOCA: 1998, DIMENSIONES: 70 X 120 CM</t>
  </si>
  <si>
    <t>A011508</t>
  </si>
  <si>
    <t>08181</t>
  </si>
  <si>
    <t>NOMBRE: LUZ FRIA, AUTOR: GUERRERO MORA, TECNICA: OLEO, EPOCA: SIGLO XX, DIMENSIONES: 106 X 80 CM</t>
  </si>
  <si>
    <t>A011509</t>
  </si>
  <si>
    <t>08183</t>
  </si>
  <si>
    <t>NOMBRE: NATURALEZA EN VERDE, AUTOR: JORGE IVAN ARANGO, TECNICA: OLEO, EPOCA: SIGLO XX, DIMENSIONES: 995 X 995 CM</t>
  </si>
  <si>
    <t>A011510</t>
  </si>
  <si>
    <t>08179</t>
  </si>
  <si>
    <t>NOMBRE: SIN TITULO , AUTOR: ALBERTO SOJO, TECNICA: MIXTA, EPOCA: 1997, DIMENSIONES: 62 X 46 CM</t>
  </si>
  <si>
    <t>A011511</t>
  </si>
  <si>
    <t>08173</t>
  </si>
  <si>
    <t>NOMBRE: ECLIPSE, AUTOR: EDGAR NEGRET, TECNICA: SERIGRAFIA, EPOCA: 1978, DIMENSIONES: 50X50CM</t>
  </si>
  <si>
    <t>A011512</t>
  </si>
  <si>
    <t>08169</t>
  </si>
  <si>
    <t>NOMBRE: PUERTA ZAGUAN, AUTOR: CECILIA DELGADO, TECNICA: OLEO, EPOCA: 1979, DIMENSIONES: 128 X 100 CM</t>
  </si>
  <si>
    <t>A011513</t>
  </si>
  <si>
    <t>08167</t>
  </si>
  <si>
    <t>NOMBRE: PAISAJE AMARILLO, AUTOR: RICARDO VALBUENA, TECNICA: OLEO, EPOCA: 1992, DIMENSIONES: 121 X 1005 CM</t>
  </si>
  <si>
    <t>A011514</t>
  </si>
  <si>
    <t>08171</t>
  </si>
  <si>
    <t>NOMBRE: PUENTE, AUTOR: QUIJANO, TECNICA: XILOGRAFIA, EPOCA: 1987, DIMENSIONES: 345 X 448 CM</t>
  </si>
  <si>
    <t>A011515</t>
  </si>
  <si>
    <t>08163</t>
  </si>
  <si>
    <t>NOMBRE: BATALLA, AUTOR: AUGUSTO RIVERA, TECNICA: OLEO, EPOCA: SIGLO XX, DIMENSIONES: 735 X 1211 CM</t>
  </si>
  <si>
    <t>A011516</t>
  </si>
  <si>
    <t>08161</t>
  </si>
  <si>
    <t>NOMBRE: CUATRO PERSONAJES, AUTOR: AUGUSTO RIVERA, TECNICA: OLEO, EPOCA: SIGLO XX, DIMENSIONES: 91 X 1465 CM</t>
  </si>
  <si>
    <t>A011517</t>
  </si>
  <si>
    <t>08132</t>
  </si>
  <si>
    <t>NOMBRE: ROJIZO, AUTOR: JORGE IVAN ARANGO, TECNICA: OLEO, EPOCA: SIGLO XX, DIMENSIONES: 99 X 1005 CM</t>
  </si>
  <si>
    <t>A011518</t>
  </si>
  <si>
    <t>08130</t>
  </si>
  <si>
    <t>NOMBRE: OCRES, AUTOR: JORGE IVAN ARANGO, TECNICA: OLEO, EPOCA: SIGLO XX, DIMENSIONES: 95 X 95 CM</t>
  </si>
  <si>
    <t>A011519</t>
  </si>
  <si>
    <t>08175</t>
  </si>
  <si>
    <t>NOMBRE: BREAKFAST LUCH AND DINNER, AUTOR: DANIEL KOHN, TECNICA: OLEO, EPOCA: 1997, DIMENSIONES: 150 X 200 CM</t>
  </si>
  <si>
    <t>A011520</t>
  </si>
  <si>
    <t>08185</t>
  </si>
  <si>
    <t>NOMBRE: MAPA DE SURAMERICA, AUTOR: ANONIMO, TECNICA: GRABADO, EPOCA: SIGLO XX, DIMENSIONES: 1057 X 1236 CM</t>
  </si>
  <si>
    <t>A011521</t>
  </si>
  <si>
    <t>08189</t>
  </si>
  <si>
    <t>NOMBRE: CITA EN EL ESCONDITE, AUTOR: MARIPAZ JARAMILLO., TECNICA: SERIGRAFIA, EPOCA: 1980, DIMENSIONES: 72X51CM</t>
  </si>
  <si>
    <t>A011522</t>
  </si>
  <si>
    <t>08191</t>
  </si>
  <si>
    <t>NOMBRE: LAS MAUN DEL --TARIO, AUTOR: DAVID MANZUR, TECNICA: GRABADO, EPOCA: 1984, DIMENSIONES: 36 X 26 CM</t>
  </si>
  <si>
    <t>A011523</t>
  </si>
  <si>
    <t>430</t>
  </si>
  <si>
    <t>GERENCIA DE TECNOLOGIA DE LA INFORMACION</t>
  </si>
  <si>
    <t>08187</t>
  </si>
  <si>
    <t>NOMBRE: VISTA DEL PUERTO, AUTOR: SAMUEL SCOTT-W.M FELLOWS, TECNICA: LITOGRAFIA, EPOCA: SIGLOXX, DIMENSIONES: 22X27,5CM</t>
  </si>
  <si>
    <t>A011524</t>
  </si>
  <si>
    <t>08193</t>
  </si>
  <si>
    <t>NOMBRE: FESTIN DE DON TITIQUEL Y HELENA LAPENCO, AUTOR: AUGUSTO RIVERA, TECNICA: OLEO, EPOCA: 1981, DIMENSIONES: 70 X 100 CM</t>
  </si>
  <si>
    <t>A011525</t>
  </si>
  <si>
    <t>820</t>
  </si>
  <si>
    <t>GERENCIA DE REASEGUROS Y COASEGUROS</t>
  </si>
  <si>
    <t>08195</t>
  </si>
  <si>
    <t>NOMBRE: TIEMPO, AUTOR: LUIS DURIER, TECNICA: OLEO, EPOCA: 1988, DIMENSIONES: 71 X 50 CM</t>
  </si>
  <si>
    <t>A011526</t>
  </si>
  <si>
    <t>870</t>
  </si>
  <si>
    <t>OFICINA DE PREVENCION DE RIESGOS</t>
  </si>
  <si>
    <t>08156</t>
  </si>
  <si>
    <t>NOMBRE: PAREJA, AUTOR: MANTILLA CABALLERO, TECNICA: SERIGRAFIA, EPOCA: 1980, DIMENSIONES: 56,41,5CM</t>
  </si>
  <si>
    <t>A011735</t>
  </si>
  <si>
    <t>08165</t>
  </si>
  <si>
    <t>NOMBRE: SALTO DE TEQUENDAMA, AUTOR: GONZALO ARIZA, TECNICA: ACUARELA, EPOCA: SIGLO XX, DIMENSIONES: 152 X 827 CM</t>
  </si>
  <si>
    <t>A011736</t>
  </si>
  <si>
    <t>3770</t>
  </si>
  <si>
    <t>SUCURSAL ESTATAL</t>
  </si>
  <si>
    <t>70</t>
  </si>
  <si>
    <t>ESTATAL</t>
  </si>
  <si>
    <t>08159</t>
  </si>
  <si>
    <t>NOMBRE: COMBATE MARINO, AUTOR: DURAN H. BREGUER, TECNICA: LITOGRAFIA, EPOCA: SIGLO XX, DIMENSIONES: 40X55CM</t>
  </si>
  <si>
    <t>A011737</t>
  </si>
  <si>
    <t>08812</t>
  </si>
  <si>
    <t>NOMBRE: LA PALOMA, AUTOR: LUCIANO JARAMILLO, TECNICA: OLEO, EPOCA: SIGLO XX, DIMENSIONES: 70 X 100 CM</t>
  </si>
  <si>
    <t>A012340</t>
  </si>
  <si>
    <t>08816</t>
  </si>
  <si>
    <t>NOMBRE: EXODO, AUTOR: JAIME LOPEZ CORREA, TECNICA: TECNICA EN PAPEL, EPOCA: SIGLO XX, DIMENSIONES: 120 X 90 CM</t>
  </si>
  <si>
    <t>A012341</t>
  </si>
  <si>
    <t>08814</t>
  </si>
  <si>
    <t>NOMBRE: SIN TITULO, AUTOR: AUGUSTO RIVERA, TECNICA: MIXTA, EPOCA: 1981, DIMENSIONES: 77 X 105 CM</t>
  </si>
  <si>
    <t>A012342</t>
  </si>
  <si>
    <t>50% DEL VALOR ASEGURADO</t>
  </si>
  <si>
    <r>
      <t xml:space="preserve">Bienes bajo cuidado tenencia y control Sublimite $800.000.000.  </t>
    </r>
    <r>
      <rPr>
        <sz val="10"/>
        <rFont val="Century Gothic"/>
        <family val="2"/>
      </rPr>
      <t>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t>
    </r>
  </si>
  <si>
    <r>
      <t xml:space="preserve">Cobertura automática para nuevas propiedades y bienes. </t>
    </r>
    <r>
      <rPr>
        <sz val="10"/>
        <rFont val="Century Gothic"/>
        <family val="2"/>
      </rPr>
      <t xml:space="preserve">Sublímite del 20% del valor asegurado y aviso de </t>
    </r>
    <r>
      <rPr>
        <b/>
        <sz val="10"/>
        <rFont val="Century Gothic"/>
        <family val="2"/>
      </rPr>
      <t>noventa (90) días.</t>
    </r>
    <r>
      <rPr>
        <sz val="10"/>
        <rFont val="Century Gothic"/>
        <family val="2"/>
      </rPr>
      <t xml:space="preserve"> La propuesta debe contemplar cobertura automática, a partir del momento en que el asegurado asuma la responsabilidad por los bienes nuevos, sujeto a que éste queda obligado a dar aviso a la aseguradora dentro de los noventa (90) días siguientes a la adquisición o recibo de los mismos siempre y cuando los riesgos sean asegurables y no sean objeto de cobertura en otro seguro. Para bienes que individualmente o en su conjunto dentro de una sola solicitud de amparo superen dicho monto, se otorgará cobertura previo reporte de la Entidad y aprobación de la Compañía de Seguros</t>
    </r>
  </si>
  <si>
    <r>
      <t xml:space="preserve">Monto agregado de Deducibles. </t>
    </r>
    <r>
      <rPr>
        <sz val="10"/>
        <rFont val="Century Gothic"/>
        <family val="2"/>
      </rPr>
      <t xml:space="preserve">La aseguradora indemnizará los montos de los deducibles a cargo del límite ofertado y solo se aplicarán los deducibles establecidos para este tipo de daños y/o pérdidas cuando el valor acumulado de los deducibles asumidos por la Compañia de Seguros superen la suma de </t>
    </r>
    <r>
      <rPr>
        <b/>
        <sz val="10"/>
        <rFont val="Century Gothic"/>
        <family val="2"/>
      </rPr>
      <t>$100.000.000. No aplica para los eventos de “Terremoto, AMIT, HMACCoP, Terrorismo y Sabotaje</t>
    </r>
  </si>
  <si>
    <r>
      <t xml:space="preserve">Portadores externos y reproducción de la información. </t>
    </r>
    <r>
      <rPr>
        <sz val="10"/>
        <rFont val="Century Gothic"/>
        <family val="2"/>
      </rPr>
      <t xml:space="preserve">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que no cuenten con respaldo de almacenamiento, incluyendo el arrendamiento de oficinas, equipos y el pago de digitadores, programadores de sistemas, ingenieros y dibujantes, entre otros, necesarios para recopilar o reconstruir la información destruida, averiada o inutilizada por el siniestro. la aseguradora deben contemplar bajo esta cobertura, el cubrimiento de las pérdidas y/o daños, para los equipos móviles y/o portátiles amparados bajo la póliza, mientras se encuentren o sean transportados en el exterior. </t>
    </r>
  </si>
  <si>
    <t xml:space="preserve">Bienes de terceros, bajo cuidado, tenencia, control y custodia, declarados o no. Sublimite de $500.000.000 evento / vigencia </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</si>
  <si>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 de acuerdo con el clausulado adjunto.</t>
    </r>
  </si>
  <si>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de acuerdo con el clausulado adjunto,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</si>
  <si>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de acuerdo al clausulado adjunto.</t>
    </r>
  </si>
  <si>
    <r>
      <t xml:space="preserve">Amparo de muerte accidental o incapacidad permamente. </t>
    </r>
    <r>
      <rPr>
        <sz val="10"/>
        <rFont val="Century Gothic"/>
        <family val="2"/>
      </rPr>
      <t>Hasta un límite de $30.000.000 únicamente para el conductor del vehículo asegurado.</t>
    </r>
  </si>
  <si>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Se aclara que esta redacción hace referencia únicamente al proceso aplicable, pero no se otorga faltas gravísimas en las condiciones del seguro.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</si>
  <si>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Queda expresamente convenido que se otorga cobertura para la Culpa grave y gravísima  para cualquier tipo de procesos.
Faltas Gravísimas:  Se otorga únicamente gastos de defensa para atender investigaciones disciplinarias conforme al Código Único Disciplinario. Esta cobertura no implica el amparo de la culpa gravísima o dolo bajo ninguna circunstancia.</t>
  </si>
  <si>
    <t>La aseguradora podrá revocar mediante noticia escrita a la Entidad tomadora con una antelación no inferior a 90 días, Así mismo en el caso de que la Aseguradora decida no otorgar renovación o prórroga del contrato de seguro deberá dar aviso de ello a la Entidad tomadora con la misma antelación.</t>
  </si>
  <si>
    <t>INMUEBLES LA PREVISORA S.A. COMPAÑÍA DE SEGUROS</t>
  </si>
  <si>
    <t>ANEXO NO 2:  INMUEBLES y ESTADO DE LOS MISMOS PREVISORA 2022</t>
  </si>
  <si>
    <t>DATOS BASICOS DE LOS INMUEBLES</t>
  </si>
  <si>
    <t>No.</t>
  </si>
  <si>
    <t>#</t>
  </si>
  <si>
    <t>CIUDAD</t>
  </si>
  <si>
    <t>Dirección</t>
  </si>
  <si>
    <t>Dirección contabilidad</t>
  </si>
  <si>
    <t>Dirección completa</t>
  </si>
  <si>
    <t>DIRECCIION CATASTRAL</t>
  </si>
  <si>
    <t>OFICINA/PQ</t>
  </si>
  <si>
    <t>AREA TOTAL</t>
  </si>
  <si>
    <t>MATRICULA INMOBILIARIA</t>
  </si>
  <si>
    <t>CEDULA CATASTRAL</t>
  </si>
  <si>
    <t>CHIP</t>
  </si>
  <si>
    <t>Escritura</t>
  </si>
  <si>
    <t>Fecha escritura</t>
  </si>
  <si>
    <t>Notaría</t>
  </si>
  <si>
    <t>Calificación del bien por propósito asignado</t>
  </si>
  <si>
    <t>AREA CONSTRUIDA (m2)</t>
  </si>
  <si>
    <r>
      <t>VR. CONSTRUCCION $ (m</t>
    </r>
    <r>
      <rPr>
        <b/>
        <vertAlign val="superscript"/>
        <sz val="8"/>
        <rFont val="Arial"/>
        <family val="2"/>
      </rPr>
      <t>2</t>
    </r>
    <r>
      <rPr>
        <b/>
        <sz val="8"/>
        <rFont val="Arial"/>
        <family val="2"/>
      </rPr>
      <t>)</t>
    </r>
  </si>
  <si>
    <t>TOTAL VR. AVALUO 2022</t>
  </si>
  <si>
    <t>AÑO DE CONSTRUCCION</t>
  </si>
  <si>
    <t>TIPO DE CONSTRUCCION</t>
  </si>
  <si>
    <t>No. PISOS</t>
  </si>
  <si>
    <t>TIPO DE OCUPACION</t>
  </si>
  <si>
    <t>EDAD DEL INMUEBLE a 2022 (75 AÑOS)</t>
  </si>
  <si>
    <t>VIDA UTIL TÉCNICA DEL INMUEBLE 
(Desde la fecha de adquisición)</t>
  </si>
  <si>
    <t>VIDA UTIL REMANTENTE  a 2022
(a partir de la fecha del avalúo)</t>
  </si>
  <si>
    <t xml:space="preserve"> Bogotá</t>
  </si>
  <si>
    <t>Calle 57 No. 8-77, local 101;  LOCAL 101 CALLE 57 N° 8-77</t>
  </si>
  <si>
    <t>LOCAL 101 CALLE 57 N° 8-77</t>
  </si>
  <si>
    <t>Calle 57 No. 8-77, local 101</t>
  </si>
  <si>
    <t>Calle 57   8B- 13 Lc.. 101  (Calle 57 No. 8B-13, Local 101)</t>
  </si>
  <si>
    <t>Local 101</t>
  </si>
  <si>
    <t>050C-0459788</t>
  </si>
  <si>
    <t>55 8 17 1</t>
  </si>
  <si>
    <t>AAA0091LDPP</t>
  </si>
  <si>
    <t>41 Bta</t>
  </si>
  <si>
    <t>Propiedad Planta y Equipo</t>
  </si>
  <si>
    <t>USO PROPIO</t>
  </si>
  <si>
    <t>Calle 57 No. 8-81, local 101;  LOCAL 101 CALLE 57 N° 8-81</t>
  </si>
  <si>
    <t>LOCAL 101 CALLE 57 N° 8-81</t>
  </si>
  <si>
    <t>Calle 57 No. 8-81, local 101</t>
  </si>
  <si>
    <t>Calle 57   8B- 17 Lc. 101  (Calle 57 No. 8B -17, Local 101)</t>
  </si>
  <si>
    <t>050C-0459789</t>
  </si>
  <si>
    <t>55 8 17 2</t>
  </si>
  <si>
    <t>AAA0091LDRU</t>
  </si>
  <si>
    <t>Calle 57 No. 8-85, local 101;  LOCAL 101 CALLE 57 N° 8-85</t>
  </si>
  <si>
    <t>LOCAL 101 CALLE 57 N° 8-85</t>
  </si>
  <si>
    <t>Calle 57 No. 8-85, local 101</t>
  </si>
  <si>
    <t>Calle 57   8B- 21 Lc.  (Calle 57 No. 8B-21, Local 101)</t>
  </si>
  <si>
    <t>050C-0459790</t>
  </si>
  <si>
    <t>55 8 17 3</t>
  </si>
  <si>
    <t>AAA0091LDSK</t>
  </si>
  <si>
    <t>Calle 57 No. 8-89, local 101;  LOCAL 101 CALLE 57 N° 8-89</t>
  </si>
  <si>
    <t>LOCAL 101 CALLE 57 N° 8-89</t>
  </si>
  <si>
    <t>Calle 57 No. 8-89, local 101</t>
  </si>
  <si>
    <t>Calle 57   8B- 25 Lc.  (Calle 57 No. 8B-25, Local 101)</t>
  </si>
  <si>
    <t>050C-0459791</t>
  </si>
  <si>
    <t>55 8 17 4</t>
  </si>
  <si>
    <t>AAA0091LDTO</t>
  </si>
  <si>
    <t>Calle 57 No. 8-93 ETAPA II, Local 101;  LOCAL 101 CALLE 57 NO. 8-93</t>
  </si>
  <si>
    <t>LOCAL 101 CALLE 57 NO. 8-93</t>
  </si>
  <si>
    <t>Calle 57 No. 8-93 ETAPA II, Local 101</t>
  </si>
  <si>
    <t>Calle 57   8B- 29 Lc.. 101   (Calle 57 No. 8-93, Etapa II, Local 101)</t>
  </si>
  <si>
    <t>050C-0459792</t>
  </si>
  <si>
    <t>55-8-17-5</t>
  </si>
  <si>
    <t>AAA0091LDUZ</t>
  </si>
  <si>
    <t>10 Bta</t>
  </si>
  <si>
    <t>Calle 57 No. 8-97 ETAPA II, Local 101;  LOCAL 101 CALLE 57 No. 9-07</t>
  </si>
  <si>
    <t>LOCAL 101 CALLE 57 No. 9-07</t>
  </si>
  <si>
    <t>Calle 57 No. 8-97 ETAPA II, Local 101</t>
  </si>
  <si>
    <t>Calle 57   8B- 29 Lc.. 101   (Calle 57 No. 9-07, Etapa II, Local 101)</t>
  </si>
  <si>
    <t>050C-0459793</t>
  </si>
  <si>
    <t>55-8-17-6</t>
  </si>
  <si>
    <t>AAA0091LDWF</t>
  </si>
  <si>
    <t>30 Bta</t>
  </si>
  <si>
    <t>SUBTOTALES</t>
  </si>
  <si>
    <t>Calle 57 No. 8-95, Oficina  201;  CALLE 57 N° 8-95, local 201</t>
  </si>
  <si>
    <t>CALLE 57 N° 8-95, local 201</t>
  </si>
  <si>
    <t>Calle 57 No. 8-95, Oficina  201</t>
  </si>
  <si>
    <t>Calle 57 No. 9-05, Oficina 201</t>
  </si>
  <si>
    <t>050C-0459794</t>
  </si>
  <si>
    <t>55 8 17 7</t>
  </si>
  <si>
    <t>AAA0091LDXR</t>
  </si>
  <si>
    <t>Calle 57 No. 8-95 ETAPA II, oficina 301;  CALLE 57 NO 9-05 PISOS 3 AL 9, OFICINA 301</t>
  </si>
  <si>
    <t>CALLE 57 NO 9-05 PISOS 3 AL 9, OFICINA 301</t>
  </si>
  <si>
    <t>Calle 57 No. 8-95 ETAPA II, oficina 301</t>
  </si>
  <si>
    <t>Calle 57 No. 9-05, Oficina 301</t>
  </si>
  <si>
    <t>050C-0459795</t>
  </si>
  <si>
    <t>55 8 17 8</t>
  </si>
  <si>
    <t>AAA0091LDYX</t>
  </si>
  <si>
    <t>Calle 57 No. 8-95 ETAPA II, oficina 401;  CALLE 57 NO 9-05 PISOS 3 AL 9, OFICINA 401</t>
  </si>
  <si>
    <t>CALLE 57 NO 9-05 PISOS 3 AL 9, OFICINA 401</t>
  </si>
  <si>
    <t>Calle 57 No. 8-95 ETAPA II, oficina 401</t>
  </si>
  <si>
    <t>Calle 57 No. 9-05, Oficina 401</t>
  </si>
  <si>
    <t>050C-0459796</t>
  </si>
  <si>
    <t>55 8 17 9</t>
  </si>
  <si>
    <t>AAA0091LDZM</t>
  </si>
  <si>
    <t>Calle 57 No. 8-95 ETAPA II, oficina 501;  CALLE 57 NO 9-05 PISOS 3 AL 9, OFICINA 501</t>
  </si>
  <si>
    <t>CALLE 57 NO 9-05 PISOS 3 AL 9, OFICINA 501</t>
  </si>
  <si>
    <t>Calle 57 No. 8-95 ETAPA II, oficina 501</t>
  </si>
  <si>
    <t>Calle 57 No. 9-05, Oficina 501</t>
  </si>
  <si>
    <t>050C-0459797</t>
  </si>
  <si>
    <t>55 8 17 10</t>
  </si>
  <si>
    <t>AAA0091LEAW</t>
  </si>
  <si>
    <t>Calle 57 No. 8-95 ETAPA II, oficina 601;  CALLE 57 NO 9-05 PISOS 3 AL 9, OFICINA 601</t>
  </si>
  <si>
    <t>CALLE 57 NO 9-05 PISOS 3 AL 9, OFICINA 601</t>
  </si>
  <si>
    <t>Calle 57 No. 8-95 ETAPA II, oficina 601</t>
  </si>
  <si>
    <t>Calle 57 No. 9-05, Oficina 601</t>
  </si>
  <si>
    <t>050C-0459798</t>
  </si>
  <si>
    <t>55 8 17 11</t>
  </si>
  <si>
    <t>AAA0091LEBS</t>
  </si>
  <si>
    <t>Calle 57 No. 8-95 ETAPA II, oficina 701;  CALLE 57 NO 9-05 PISOS 3 AL 9, OFICINA 701</t>
  </si>
  <si>
    <t>CALLE 57 NO 9-05 PISOS 3 AL 9, OFICINA 701</t>
  </si>
  <si>
    <t>Calle 57 No. 8-95 ETAPA II, oficina 701</t>
  </si>
  <si>
    <t>Calle 57 No. 9-05, Oficina 701</t>
  </si>
  <si>
    <t>050C-0459799</t>
  </si>
  <si>
    <t>55 8 17 12</t>
  </si>
  <si>
    <t>AAA0091LECN</t>
  </si>
  <si>
    <t>Calle 57 No. 8-95 ETAPA II, oficina 801;  CALLE 57 NO 9-05 PISOS 3 AL 9, OFICINA 801</t>
  </si>
  <si>
    <t>CALLE 57 NO 9-05 PISOS 3 AL 9, OFICINA 801</t>
  </si>
  <si>
    <t>Calle 57 No. 8-95 ETAPA II, oficina 801</t>
  </si>
  <si>
    <t>Calle 57 No. 9-05, Oficina 801</t>
  </si>
  <si>
    <t>050C-0459800</t>
  </si>
  <si>
    <t>55 8 17 13</t>
  </si>
  <si>
    <t>AAA0091LEDE</t>
  </si>
  <si>
    <t>Calle 57 No. 8-95 ETAPA II, oficina 901;  CALLE 57 NO 9-05 PISOS 3 AL 9, OFICINA 901</t>
  </si>
  <si>
    <t>CALLE 57 NO 9-05 PISOS 3 AL 9, OFICINA 901</t>
  </si>
  <si>
    <t>Calle 57 No. 8-95 ETAPA II, oficina 901</t>
  </si>
  <si>
    <t>Calle 57 No. 9-05, Oficina 901</t>
  </si>
  <si>
    <t>050C-0459801</t>
  </si>
  <si>
    <t>55 8 17 14</t>
  </si>
  <si>
    <t>AAA0091LEEP</t>
  </si>
  <si>
    <t>Calle 57 No. 8-69 ETAPAIII, local Interior 10;  CALLE 57 No. 8-69, LOCAL 10</t>
  </si>
  <si>
    <t>CALLE 57 No. 8-69, LOCAL 10</t>
  </si>
  <si>
    <t>Calle 57 No. 8-69 ETAPAIII, local Interior 10</t>
  </si>
  <si>
    <t>Calle 57 No. 8B - 05, Interior  10</t>
  </si>
  <si>
    <t>Local 10</t>
  </si>
  <si>
    <t>050C-0901712</t>
  </si>
  <si>
    <t>55 8 17 284</t>
  </si>
  <si>
    <t>AAA0091LRPP</t>
  </si>
  <si>
    <t xml:space="preserve">Calle 57 No. 8-69 ETAPAIII, local Interior 28;  CALLE 57 No. 8-69, LOCAL 28 </t>
  </si>
  <si>
    <t xml:space="preserve">CALLE 57 No. 8-69, LOCAL 28 </t>
  </si>
  <si>
    <t>Calle 57 No. 8-69 ETAPAIII, local Interior 28</t>
  </si>
  <si>
    <t>Calle 57 No. 8B - 05, Interior  28</t>
  </si>
  <si>
    <t>Local 28</t>
  </si>
  <si>
    <t>050C-0901721</t>
  </si>
  <si>
    <t>55 8 17 293</t>
  </si>
  <si>
    <t>AAA0091LSAW</t>
  </si>
  <si>
    <t xml:space="preserve">Calle 57 No. 8-69 ETAPAIII, local Interior 30;  CALLE 57 No. 8-69, LOCAL 30 </t>
  </si>
  <si>
    <t xml:space="preserve">CALLE 57 No. 8-69, LOCAL 30 </t>
  </si>
  <si>
    <t>Calle 57 No. 8-69 ETAPAIII, local Interior 30</t>
  </si>
  <si>
    <t>Calle 57 No. 8B - 05, Interior  30</t>
  </si>
  <si>
    <t>Local 30</t>
  </si>
  <si>
    <t>050C-0901722</t>
  </si>
  <si>
    <t>55 8 17 294</t>
  </si>
  <si>
    <t>AAA0091LSBS</t>
  </si>
  <si>
    <t xml:space="preserve">Calle 57 No. 8-69 ETAPAIII, local Interior 36;  CALLE 57 No. 8-69, LOCAL 36 </t>
  </si>
  <si>
    <t xml:space="preserve">CALLE 57 No. 8-69, LOCAL 36 </t>
  </si>
  <si>
    <t>Calle 57 No. 8-69 ETAPAIII, local Interior 36</t>
  </si>
  <si>
    <t>Calle 57 No. 8B - 05, Interior  36</t>
  </si>
  <si>
    <t>Local 36</t>
  </si>
  <si>
    <t>050C-0901725</t>
  </si>
  <si>
    <t>55 8 17 297</t>
  </si>
  <si>
    <t>AAA0091LSEP</t>
  </si>
  <si>
    <t xml:space="preserve">Calle 57 No. 8-69 ETAPAIII, local Interior 42;  CALLE 57 No. 8-69, LOCAL 42 </t>
  </si>
  <si>
    <t xml:space="preserve">CALLE 57 No. 8-69, LOCAL 42 </t>
  </si>
  <si>
    <t>Calle 57 No. 8-69 ETAPAIII, local Interior 42</t>
  </si>
  <si>
    <t>Calle 57 No. 8B - 05, Interior  42</t>
  </si>
  <si>
    <t>Local 42</t>
  </si>
  <si>
    <t>050C-0901728</t>
  </si>
  <si>
    <t>55 8 17 300</t>
  </si>
  <si>
    <t>AAA0091LSJZ</t>
  </si>
  <si>
    <t>Calle 57 No. 8-69 ETAPAIII, local Interior 202;  LOCAL 202-PISO 2  CALLE 57 8B-05</t>
  </si>
  <si>
    <t>LOCAL 202-PISO 2  CALLE 57 8B-05</t>
  </si>
  <si>
    <t>Calle 57 No. 8-69 ETAPAIII, local Interior 202</t>
  </si>
  <si>
    <t>Calle 57 No. 8B - 05, Interior 202</t>
  </si>
  <si>
    <t>050C-0901734</t>
  </si>
  <si>
    <t>55 8 17 306</t>
  </si>
  <si>
    <t>AAA0091LSUH</t>
  </si>
  <si>
    <t>Calle 57 No. 8-69 ETAPAIII, local Interior 204;  LOCALES 204/6/8/10/12/14/16/18/20  CALLE 57 8B-05</t>
  </si>
  <si>
    <t>LOCALES 204/6/8/10/12/14/16/18/20  CALLE 57 8B-05</t>
  </si>
  <si>
    <t>Calle 57 No. 8-69 ETAPAIII, local Interior 204</t>
  </si>
  <si>
    <t>Calle 57 No. 8B - 05, Interior 204</t>
  </si>
  <si>
    <t>050C-0901735</t>
  </si>
  <si>
    <t>55 8 17 307</t>
  </si>
  <si>
    <t>AAA0091LSWW</t>
  </si>
  <si>
    <t>Calle 57 No. 8-69 ETAPAIII, local Interior 206;  LOCALES 204/6/8/10/12/14/16/18/20  CALLE 57 8B-05</t>
  </si>
  <si>
    <t>Calle 57 No. 8-69 ETAPAIII, local Interior 206</t>
  </si>
  <si>
    <t>Calle 57 No. 8B - 05, Interior 206</t>
  </si>
  <si>
    <t>050C-0901736</t>
  </si>
  <si>
    <t>55 8 17 308</t>
  </si>
  <si>
    <t>AAA0091LSXS</t>
  </si>
  <si>
    <t>Calle 57 No. 8-69 ETAPAIII, local Interior 208;  LOCALES 204/6/8/10/12/14/16/18/20  CALLE 57 8B-05</t>
  </si>
  <si>
    <t>Calle 57 No. 8-69 ETAPAIII, local Interior 208</t>
  </si>
  <si>
    <t>Calle 57 No. 8B - 05, Interior 208</t>
  </si>
  <si>
    <t>050C-0901737</t>
  </si>
  <si>
    <t>55 8 17 309</t>
  </si>
  <si>
    <t>AAA0091LSYN</t>
  </si>
  <si>
    <t>Calle 57 No. 8-69 ETAPAIII, local Interior 210;  LOCALES 204/6/8/10/12/14/16/18/20  CALLE 57 8B-05</t>
  </si>
  <si>
    <t>Calle 57 No. 8-69 ETAPAIII, local Interior 210</t>
  </si>
  <si>
    <t>Calle 57 No. 8B - 05, Interior 210</t>
  </si>
  <si>
    <t>050C-0901738</t>
  </si>
  <si>
    <t>55 8 17 310</t>
  </si>
  <si>
    <t>AAA0091LSZE</t>
  </si>
  <si>
    <t>Calle 57 No. 8-69 ETAPAIII, local Interior 212;  LOCALES 204/6/8/10/12/14/16/18/20  CALLE 57 8B-05</t>
  </si>
  <si>
    <t>Calle 57 No. 8-69 ETAPAIII, local Interior 212</t>
  </si>
  <si>
    <t>Calle 57 No. 8B - 05, Interior 212</t>
  </si>
  <si>
    <t>050C-0901739</t>
  </si>
  <si>
    <t>55 8 17 311</t>
  </si>
  <si>
    <t>AAA0091LTAF</t>
  </si>
  <si>
    <t>Calle 57 No. 8-69 ETAPAIII, local Interior 214;  LOCALES 204/6/8/10/12/14/16/18/20  CALLE 57 8B-05</t>
  </si>
  <si>
    <t>Calle 57 No. 8-69 ETAPAIII, local Interior 214</t>
  </si>
  <si>
    <t>Calle 57 No. 8B - 05, Interior 214</t>
  </si>
  <si>
    <t>050C-0901740</t>
  </si>
  <si>
    <t>55 8 17 312</t>
  </si>
  <si>
    <t>AAA0091LTBR</t>
  </si>
  <si>
    <t>Calle 57 No. 8-69 ETAPAIII, local Interior 216;  LOCALES 204/6/8/10/12/14/16/18/20  CALLE 57 8B-05</t>
  </si>
  <si>
    <t>Calle 57 No. 8-69 ETAPAIII, local Interior216</t>
  </si>
  <si>
    <t>Calle 57 No. 8B - 05, Interior 216</t>
  </si>
  <si>
    <t>050C-0901741</t>
  </si>
  <si>
    <t>55 8 17 313</t>
  </si>
  <si>
    <t>AAA0091LTCX</t>
  </si>
  <si>
    <t>Calle 57 No. 8-69 ETAPAIII, local Interior 218;  LOCALES 204/6/8/10/12/14/16/18/20  CALLE 57 8B-05</t>
  </si>
  <si>
    <t>Calle 57 No. 8-69 ETAPAIII, local Interior 218</t>
  </si>
  <si>
    <t>Calle 57 No. 8B - 05, Interior 218</t>
  </si>
  <si>
    <t>050C-0901742</t>
  </si>
  <si>
    <t>55 8 17 314</t>
  </si>
  <si>
    <t>AAA091LTDM</t>
  </si>
  <si>
    <t>Calle 57 No. 8-69 ETAPAIII, local Interior 220;  LOCALES 204/6/8/10/12/14/16/18/20  CALLE 57 8B-05</t>
  </si>
  <si>
    <t>Calle 57 No. 8-69 ETAPAIII, local Interior 220</t>
  </si>
  <si>
    <t>Calle 57 No. 8B - 05, Interior 220</t>
  </si>
  <si>
    <t>050C-0901743</t>
  </si>
  <si>
    <t>55 8 17 315</t>
  </si>
  <si>
    <t>AAA091LTEA</t>
  </si>
  <si>
    <t>Calle 57 No. 8-69 ETAPAIII, local Interior 222;  LOCALES 222/28/30/32/34 CALLE 57 NO. 8B-05</t>
  </si>
  <si>
    <t>LOCALES 222/28/30/32/34 CALLE 57 NO. 8B-05</t>
  </si>
  <si>
    <t>Calle 57 No. 8-69 ETAPAIII, local Interior 222</t>
  </si>
  <si>
    <t>Calle 57 No. 8B - 05, Interior 222</t>
  </si>
  <si>
    <t>050C-0901744</t>
  </si>
  <si>
    <t>55 8 17 316</t>
  </si>
  <si>
    <t>AAA0091LTFT</t>
  </si>
  <si>
    <t>Calle 57 No. 8-69 ETAPAIII, local Interior 224;  LOCAL 224 -PISO 2  CALLE 57 8B-05</t>
  </si>
  <si>
    <t>LOCAL 224 -PISO 2  CALLE 57 8B-05</t>
  </si>
  <si>
    <t>Calle 57 No. 8-69 ETAPAIII, local Interior 224</t>
  </si>
  <si>
    <t>Calle 57 No. 8B - 05, Interior 224</t>
  </si>
  <si>
    <t>050C-0901745</t>
  </si>
  <si>
    <t>55 8 17 317</t>
  </si>
  <si>
    <t>AAA0091LTHY</t>
  </si>
  <si>
    <t>Calle 57 No. 8-69 ETAPAIII, local Interior 226;  LOCAL 226 -PISO 2  CALLE 57 8B-05</t>
  </si>
  <si>
    <t>LOCAL 226 -PISO 2  CALLE 57 8B-05</t>
  </si>
  <si>
    <t>Calle 57 No. 8-69 ETAPAIII, local Interior 226</t>
  </si>
  <si>
    <t>Calle 57 No. 8B - 05, Interior 226</t>
  </si>
  <si>
    <t>050C-0901746</t>
  </si>
  <si>
    <t>55 8 17 318</t>
  </si>
  <si>
    <t>AAA0091LTJH</t>
  </si>
  <si>
    <t>Calle 57 No. 8-69 ETAPAIII, local Interior 228;  LOCALES 222/28/30/32/34 CALLE 57 NO. 8B-05</t>
  </si>
  <si>
    <t>Calle 57 No. 8-69 ETAPAIII, local Interior 228</t>
  </si>
  <si>
    <t>Calle 57 No. 8B - 05, Interior 228</t>
  </si>
  <si>
    <t>050C-0901747</t>
  </si>
  <si>
    <t>55 8 17 319</t>
  </si>
  <si>
    <t>AAA0091LTKL</t>
  </si>
  <si>
    <t>Calle 57 No. 8-69 ETAPAIII, local Interior 230;  LOCALES 222/28/30/32/34 CALLE 57 NO. 8B-05</t>
  </si>
  <si>
    <t>Calle 57 No. 8-69 ETAPAIII, local Interior 230</t>
  </si>
  <si>
    <t>Calle 57 No. 8B - 05, Interior 230</t>
  </si>
  <si>
    <t>050C-0901748</t>
  </si>
  <si>
    <t>55 8 17 320</t>
  </si>
  <si>
    <t>AAA0091LTLW</t>
  </si>
  <si>
    <t>Calle 57 No. 8-69 ETAPAIII, local Interior 232;  LOCALES 222/28/30/32/34 CALLE 57 NO. 8B-05</t>
  </si>
  <si>
    <t>Calle 57 No. 8-69 ETAPAIII, local Interior 232</t>
  </si>
  <si>
    <t>Calle 57 No. 8B - 05, Interior 232</t>
  </si>
  <si>
    <t>050C-0901749</t>
  </si>
  <si>
    <t xml:space="preserve">55 8 17 321 </t>
  </si>
  <si>
    <t>AAA0091LTMS</t>
  </si>
  <si>
    <t>Calle 57 No. 8-69 ETAPAIII, local Interior 234;  LOCALES 222/28/30/32/34 CALLE 57 NO. 8B-05</t>
  </si>
  <si>
    <t>Calle 57 No. 8-69 ETAPAIII, local Interior 234</t>
  </si>
  <si>
    <t>Calle 57 No. 8B - 05, Interior 234</t>
  </si>
  <si>
    <t>050C-0901750</t>
  </si>
  <si>
    <t>55 8 17 322</t>
  </si>
  <si>
    <t>AAA0091LTNN</t>
  </si>
  <si>
    <t>Calle 57 No. 8-69 ETAPAIII, local Interior 236;  CALLE 57 NO. 8B-05  LOCALES 236-238-240-242-244-246-250-252</t>
  </si>
  <si>
    <t>CALLE 57 NO. 8B-05  LOCALES 236-238-240-242-244-246-250-252</t>
  </si>
  <si>
    <t>Calle 57 No. 8-69 ETAPAIII, local Interior 236</t>
  </si>
  <si>
    <t>Calle 57 No. 8B - 05, Interior 236</t>
  </si>
  <si>
    <t>050C-0901751</t>
  </si>
  <si>
    <t>55 8 17 323</t>
  </si>
  <si>
    <t>AAA0091LTOE</t>
  </si>
  <si>
    <t>Calle 57 No. 8-69 ETAPAIII, local Interior 238;  CALLE 57 NO. 8B-05  LOCALES 236-238-240-242-244-246-250-252</t>
  </si>
  <si>
    <t>Calle 57 No. 8-69 ETAPAIII, local Interior 238</t>
  </si>
  <si>
    <t>Calle 57 No. 8B - 05, Interior 238</t>
  </si>
  <si>
    <t>050C-0901752</t>
  </si>
  <si>
    <t>55 8 17 324</t>
  </si>
  <si>
    <t>AAA0091LTPP</t>
  </si>
  <si>
    <t>Calle 57 No. 8-69 ETAPAIII, local Interior 240;  CALLE 57 NO. 8B-05  LOCALES 236-238-240-242-244-246-250-252</t>
  </si>
  <si>
    <t>Calle 57 No. 8-69 ETAPAIII, local Interior 240</t>
  </si>
  <si>
    <t>Calle 57 No. 8B - 05, Interior 240</t>
  </si>
  <si>
    <t>050C-0901753</t>
  </si>
  <si>
    <t>55 8 17 325</t>
  </si>
  <si>
    <t>AAA0091LTRU</t>
  </si>
  <si>
    <t>Calle 57 No. 8-69 ETAPAIII, local Interior 242;  CALLE 57 NO. 8B-05  LOCALES 236-238-240-242-244-246-250-252</t>
  </si>
  <si>
    <t>Calle 57 No. 8-69 ETAPAIII, local Interior 242</t>
  </si>
  <si>
    <t>Calle 57 No. 8B - 05, Interior 242</t>
  </si>
  <si>
    <t>050C-0901754</t>
  </si>
  <si>
    <t>55 8 17 326</t>
  </si>
  <si>
    <t>AAA0091LTSK</t>
  </si>
  <si>
    <t>Calle 57 No. 8-69 ETAPAIII, local Interior 244;  CALLE 57 NO. 8B-05  LOCALES 236-238-240-242-244-246-250-252</t>
  </si>
  <si>
    <t>Calle 57 No. 8-69 ETAPAIII, local Interior 244</t>
  </si>
  <si>
    <t>Calle 57 No. 8B - 05, Interior 244</t>
  </si>
  <si>
    <t>050C-0901755</t>
  </si>
  <si>
    <t>55 8 17 327</t>
  </si>
  <si>
    <t>AAA0091LTTO</t>
  </si>
  <si>
    <t>Calle 57 No. 8-69 ETAPAIII, local Interior 246;  CALLE 57 NO. 8B-05  LOCALES 236-238-240-242-244-246-250-252</t>
  </si>
  <si>
    <t>Calle 57 No. 8-69 ETAPAIII, local Interior 246</t>
  </si>
  <si>
    <t>Calle 57 No. 8B - 05, Interior 246</t>
  </si>
  <si>
    <t>050C-0901756</t>
  </si>
  <si>
    <t>55 8 17 328</t>
  </si>
  <si>
    <t>AAA0091LTUZ</t>
  </si>
  <si>
    <t>Calle 57 No. 8-69 ETAPAIII, local Interior 248;  CALLE 57 NO. 8-69 LOCAL 248 PISO 2.</t>
  </si>
  <si>
    <t>CALLE 57 NO. 8-69 LOCAL 248 PISO 2.</t>
  </si>
  <si>
    <t>Calle 57 No. 8-69 ETAPAIII, local Interior 248</t>
  </si>
  <si>
    <t>Calle 57 No. 8B - 05, Interior 248</t>
  </si>
  <si>
    <t>050C-0901757</t>
  </si>
  <si>
    <t>55 8 17 329</t>
  </si>
  <si>
    <t>AAA0091LTWF</t>
  </si>
  <si>
    <t>Calle 57 No. 8-69 ETAPAIII, local Interior 250;  CALLE 57 NO. 8B-05  LOCALES 236-238-240-242-244-246-250-252</t>
  </si>
  <si>
    <t>Calle 57 No. 8-69 ETAPAIII, local Interior 250</t>
  </si>
  <si>
    <t>Calle 57 No. 8B - 05, Interior 250</t>
  </si>
  <si>
    <t>050C-0901758</t>
  </si>
  <si>
    <t>55 8 17 330</t>
  </si>
  <si>
    <t>AAA0091LTXR</t>
  </si>
  <si>
    <t>Calle 57 No. 8-69 ETAPAIII, local Interior 252;  CALLE 57 NO. 8B-05  LOCALES 236-238-240-242-244-246-250-252</t>
  </si>
  <si>
    <t>Calle 57 No. 8-69 ETAPAIII, local Interior 252</t>
  </si>
  <si>
    <t>Calle 57 No. 8B - 05, Interior 252</t>
  </si>
  <si>
    <t>050C-0901759</t>
  </si>
  <si>
    <t>AAA0091LTYX</t>
  </si>
  <si>
    <t>Calle 57 # 8-49 Aparcadero S1 -01   ETAPA I;  Aparcadero Las Palmas 110 parqueaderos</t>
  </si>
  <si>
    <t>APARCADEROS LAS PALMAS 110 PARQUEADEROS</t>
  </si>
  <si>
    <t>Calle 57 # 8-49 Aparcadero S1 -01 ETAPA I</t>
  </si>
  <si>
    <t>Calle 57 No. 8 - 49 aparcadero S1 - PQ 01</t>
  </si>
  <si>
    <t>050C-0468362</t>
  </si>
  <si>
    <t>55 8 17 15</t>
  </si>
  <si>
    <t>AAA0091LEFZ</t>
  </si>
  <si>
    <t>PARQUEADERO</t>
  </si>
  <si>
    <t>Calle 57 # 8-49 Aparcadero S1 -02  ETAPA I;  Aparcadero Las Palmas 110 parqueaderos</t>
  </si>
  <si>
    <t>Calle 57 # 8-49 Aparcadero S1 -02 ETAPA I</t>
  </si>
  <si>
    <t>Calle 57 No. 8 - 49 aparcadero S1 - PQ 02</t>
  </si>
  <si>
    <t>050C-0468363</t>
  </si>
  <si>
    <t>55 8 17 16</t>
  </si>
  <si>
    <t>AAA0091LEHK</t>
  </si>
  <si>
    <t>Calle 57 # 8-49 Aparcadero S1 -03  ETAPA I;  Aparcadero Las Palmas 110 parqueaderos</t>
  </si>
  <si>
    <t>Calle 57 # 8-49 Aparcadero S1 -03 ETAPA I</t>
  </si>
  <si>
    <t>Calle 57 No. 8 - 49 aparcadero S1 - PQ 03</t>
  </si>
  <si>
    <t>050C-0468364</t>
  </si>
  <si>
    <t>AAA0091LEJZ</t>
  </si>
  <si>
    <t>Calle 57 # 8-49 Aparcadero S1 -06  ETAPA I;  Aparcadero Las Palmas 110 parqueaderos</t>
  </si>
  <si>
    <t>Calle 57 # 8-49 Aparcadero S1 -06 ETAPA I</t>
  </si>
  <si>
    <t>Calle 57 No. 8 - 49 aparcadero S1 - PQ 06</t>
  </si>
  <si>
    <t>050C-0468367</t>
  </si>
  <si>
    <t>55 8 17 20</t>
  </si>
  <si>
    <t>AAA0091LEKC</t>
  </si>
  <si>
    <t>Calle 57 # 8-49 Aparcadero S1 -07  ETAPA I;  Aparcadero Las Palmas 110 parqueaderos</t>
  </si>
  <si>
    <t>Calle 57 # 8-49 Aparcadero S1 -07 ETAPA I</t>
  </si>
  <si>
    <t>Calle 57 No. 8 - 49 aparcadero S1 - PQ 07</t>
  </si>
  <si>
    <t>050C-0468368</t>
  </si>
  <si>
    <t>55 8 17 21</t>
  </si>
  <si>
    <t>AAA0091LELF</t>
  </si>
  <si>
    <t>Calle 57 # 8-49 Aparcadero S1 -08  ETAPA I;  Aparcadero Las Palmas 110 parqueaderos</t>
  </si>
  <si>
    <t>Calle 57 # 8-49 Aparcadero S1 -08 ETAPA I</t>
  </si>
  <si>
    <t>Calle 57 No. 8 - 49 aparcadero S1 - PQ 08</t>
  </si>
  <si>
    <t>050C-0468369</t>
  </si>
  <si>
    <t>AAA0091LEMR</t>
  </si>
  <si>
    <t>Calle 57 # 8-49 Aparcadero S1 -09  ETAPA I;  Aparcadero Las Palmas 110 parqueaderos</t>
  </si>
  <si>
    <t>Calle 57 # 8-49 Aparcadero S1 -09 ETAPA I</t>
  </si>
  <si>
    <t>Calle 57 No. 8 - 49 aparcadero S1 - PQ 09</t>
  </si>
  <si>
    <t>050C-0468370</t>
  </si>
  <si>
    <t>55 8 17 23</t>
  </si>
  <si>
    <t>AAA0091LENX</t>
  </si>
  <si>
    <t>Calle 57 # 8-49 Aparcadero S1 -10  ETAPA I;  Aparcadero Las Palmas 110 parqueaderos</t>
  </si>
  <si>
    <t>Calle 57 # 8-49 Aparcadero S1 -10 ETAPA I</t>
  </si>
  <si>
    <t>Calle 57 No. 8 - 49 aparcadero S1 - PQ 10</t>
  </si>
  <si>
    <t>050C-0468371</t>
  </si>
  <si>
    <t>55 8 17 24</t>
  </si>
  <si>
    <t>AAA0091LEOM</t>
  </si>
  <si>
    <t>Calle 57 # 8-49 Aparcadero S1 -11  ETAPA I;  Aparcadero Las Palmas 110 parqueaderos</t>
  </si>
  <si>
    <t>Calle 57 # 8-49 Aparcadero S1 -11 ETAPA I</t>
  </si>
  <si>
    <t>Calle 57 No. 8 - 49 aparcadero S1 - PQ 11</t>
  </si>
  <si>
    <t>050C-0468372</t>
  </si>
  <si>
    <t>AAA0091LEPA</t>
  </si>
  <si>
    <t>Calle 57 # 8-49 Aparcadero S1 -12  ETAPA I;  Aparcadero Las Palmas 110 parqueaderos</t>
  </si>
  <si>
    <t>Calle 57 # 8-49 Aparcadero S1 -12 ETAPA I</t>
  </si>
  <si>
    <t>Calle 57 No. 8 - 49 aparcadero S1 - PQ 12</t>
  </si>
  <si>
    <t>050C-0468373</t>
  </si>
  <si>
    <t>55 8 17 26</t>
  </si>
  <si>
    <t>AAA0091LERJ</t>
  </si>
  <si>
    <t>Calle 57 # 8-49 Aparcadero S1 -13  ETAPA I;  Aparcadero Las Palmas 110 parqueaderos</t>
  </si>
  <si>
    <t>Calle 57 # 8-49 Aparcadero S1 -13 ETAPA I</t>
  </si>
  <si>
    <t>Calle 57 No. 8 - 49 aparcadero S1 - PQ 13</t>
  </si>
  <si>
    <t>050C-0468374</t>
  </si>
  <si>
    <t>55 8 17 27</t>
  </si>
  <si>
    <t>AAA0091LESY</t>
  </si>
  <si>
    <t>Calle 57 # 8-49 Aparcadero S1 -14   ETAPA I;  Aparcadero Las Palmas 110 parqueaderos</t>
  </si>
  <si>
    <t>Calle 57 # 8-49 Aparcadero S1 -14 ETAPA I</t>
  </si>
  <si>
    <t>Calle 57 No. 8 - 49 aparcadero S1 - PQ 14</t>
  </si>
  <si>
    <t>050C-0468375</t>
  </si>
  <si>
    <t>AAA0091LETD</t>
  </si>
  <si>
    <t>Calle 57 # 8-49 Aparcadero S1 -15   ETAPA I;  Aparcadero Las Palmas 110 parqueaderos</t>
  </si>
  <si>
    <t>Calle 57 # 8-49 Aparcadero S1 -15 ETAPA I</t>
  </si>
  <si>
    <t>Calle 57 No. 8 - 49 aparcadero S1 - PQ 15</t>
  </si>
  <si>
    <t>050C-0468376</t>
  </si>
  <si>
    <t>55 8 17 29</t>
  </si>
  <si>
    <t>AAA0091LEUH</t>
  </si>
  <si>
    <t>Calle 57 # 8-49 Aparcadero S1 -34   ETAPA I;  Aparcadero Las Palmas 110 parqueaderos</t>
  </si>
  <si>
    <t>Calle 57 # 8-49 Aparcadero S1 -34 ETAPA I</t>
  </si>
  <si>
    <t>Calle 57 No. 8 - 49 aparcadero S1 - PQ 34</t>
  </si>
  <si>
    <t>050C-0468395</t>
  </si>
  <si>
    <t>AAA0091LFOE</t>
  </si>
  <si>
    <t>Calle 57 # 8-49 Aparcadero S1 -37   ETAPA I;  Aparcadero Las Palmas 110 parqueaderos</t>
  </si>
  <si>
    <t>Calle 57 # 8-49 Aparcadero S1 -37 ETAPA I</t>
  </si>
  <si>
    <t>Calle 57 No. 8 - 49 aparcadero S1 - PQ 37</t>
  </si>
  <si>
    <t>050C-0468398</t>
  </si>
  <si>
    <t>55 8 17 51</t>
  </si>
  <si>
    <t>AAA0091LFSK</t>
  </si>
  <si>
    <t>Calle 57 # 8-49 Aparcadero S1 -38   ETAPA I;  Aparcadero Las Palmas 110 parqueaderos</t>
  </si>
  <si>
    <t>Calle 57 # 8-49 Aparcadero S1 -38 ETAPA I</t>
  </si>
  <si>
    <t>Calle 57 No. 8 - 49 aparcadero S1 - PQ 38</t>
  </si>
  <si>
    <t>050C-0468399</t>
  </si>
  <si>
    <t>55 8 17 94</t>
  </si>
  <si>
    <t>AAA0091LFTO</t>
  </si>
  <si>
    <t>Calle 57 # 8-49 Aparcadero S1 -39   ETAPA I;  Aparcadero Las Palmas 110 parqueaderos</t>
  </si>
  <si>
    <t>Calle 57 # 8-49 Aparcadero S1 -39 ETAPA I</t>
  </si>
  <si>
    <t>Calle 57 No. 8 - 49 aparcadero S1 - PQ 39</t>
  </si>
  <si>
    <t>050C-0468400</t>
  </si>
  <si>
    <t>55 8 17 53</t>
  </si>
  <si>
    <t>AAA0091LFUZ</t>
  </si>
  <si>
    <t>Calle 57 # 8-49 Aparcadero S1 -40   ETAPA I;  Aparcadero Las Palmas 110 parqueaderos</t>
  </si>
  <si>
    <t>Calle 57 # 8-49 Aparcadero S1 -40 ETAPA I</t>
  </si>
  <si>
    <t>Calle 57 No. 8 - 49 aparcadero S1 - PQ 40</t>
  </si>
  <si>
    <t>050C-0468401</t>
  </si>
  <si>
    <t>55 8 17 54</t>
  </si>
  <si>
    <t>AAA0091LFWF</t>
  </si>
  <si>
    <t>Calle 57 # 8-49 Aparcadero S1 -41   ETAPA I;  Aparcadero Las Palmas 110 parqueaderos</t>
  </si>
  <si>
    <t>Calle 57 # 8-49 Aparcadero S1 -41 ETAPA I</t>
  </si>
  <si>
    <t>Calle 57 No. 8 - 49 aparcadero S1 - PQ 41</t>
  </si>
  <si>
    <t>050C-0468402</t>
  </si>
  <si>
    <t>55 8 17 55</t>
  </si>
  <si>
    <t>AAA0091LFXR</t>
  </si>
  <si>
    <t>Calle 57 # 8-49 Aparcadero S1 -42   ETAPA I;  Aparcadero Las Palmas 110 parqueaderos</t>
  </si>
  <si>
    <t>Calle 57 # 8-49 Aparcadero S1 -42 ETAPA I</t>
  </si>
  <si>
    <t>Calle 57 No. 8 - 49 aparcadero S1 - PQ 42</t>
  </si>
  <si>
    <t>050C-0468403</t>
  </si>
  <si>
    <t>55 8 17 56</t>
  </si>
  <si>
    <t>AAA0091LFYX</t>
  </si>
  <si>
    <t>Calle 57 No. 8-49, Aparcadero S1-143/148;  APARCADERO 82,83,84 Y 143/148</t>
  </si>
  <si>
    <t>APARCADERO 82,83,84 Y 143/148</t>
  </si>
  <si>
    <t>Calle 57 No. 8-49, Aparcadero S1-143/148</t>
  </si>
  <si>
    <t>Calle 57 No. 8-49 aparcadero S1 - PQ 43</t>
  </si>
  <si>
    <t>143/148</t>
  </si>
  <si>
    <t>050C-468404</t>
  </si>
  <si>
    <t>55 8 17 57</t>
  </si>
  <si>
    <t>AAA0091LFZM</t>
  </si>
  <si>
    <t>Calle 57 # 8-49 Aparcadero S1 -63   ETAPA I;  Aparcadero Las Palmas 110 parqueaderos</t>
  </si>
  <si>
    <t>Calle 57 # 8-49 Aparcadero S1 -63 ETAPA I</t>
  </si>
  <si>
    <t>Calle 57 No. 8 - 49 aparcadero S1 - PQ 63</t>
  </si>
  <si>
    <t>050C-0468419</t>
  </si>
  <si>
    <t>'8213213400192016</t>
  </si>
  <si>
    <t>AAA0091LHRU</t>
  </si>
  <si>
    <t>Calle 57 # 8-49 Aparcadero S1 -71   ETAPA I;  Aparcadero Las Palmas 110 parqueaderos</t>
  </si>
  <si>
    <t>Calle 57 # 8-49 Aparcadero S1 -71 ETAPA I</t>
  </si>
  <si>
    <t>Calle 57 No. 8 - 49 aparcadero S1 - PQ 71</t>
  </si>
  <si>
    <t>050C-0468427</t>
  </si>
  <si>
    <t>'8213213400192024</t>
  </si>
  <si>
    <t>AAA0091LJAF</t>
  </si>
  <si>
    <t>Calle 57 # 8-49 Aparcadero S1 -79   ETAPA I;  Aparcadero Las Palmas 110 parqueaderos</t>
  </si>
  <si>
    <t>Calle 57 # 8-49 Aparcadero S1 -79 ETAPA I</t>
  </si>
  <si>
    <t>Calle 57 No. 8 - 49 aparcadero S1 - PQ 79</t>
  </si>
  <si>
    <t>050C-0468435</t>
  </si>
  <si>
    <t>55 8 17 88</t>
  </si>
  <si>
    <t>AAA0091LJKL</t>
  </si>
  <si>
    <t>Calle 57 # 8-49 Aparcadero S1 -80   ETAPA I;  Aparcadero Las Palmas 110 parqueaderos</t>
  </si>
  <si>
    <t>Calle 57 # 8-49 Aparcadero S1 -80 ETAPA I</t>
  </si>
  <si>
    <t>Calle 57 No. 8 - 49 aparcadero S1 - PQ 80</t>
  </si>
  <si>
    <t>050C-0468436</t>
  </si>
  <si>
    <t>55 8 17 89</t>
  </si>
  <si>
    <t>AAA0091LJLW</t>
  </si>
  <si>
    <t>Calle 57 # 8-49 Aparcadero S1 -81   ETAPA I;  Aparcadero Las Palmas 110 parqueaderos</t>
  </si>
  <si>
    <t>Calle 57 # 8-49 Aparcadero S1 -81 ETAPA I</t>
  </si>
  <si>
    <t>Calle 57 No. 8 - 49 aparcadero S1 - PQ 81</t>
  </si>
  <si>
    <t>050C-0468437</t>
  </si>
  <si>
    <t>55 8 17 90</t>
  </si>
  <si>
    <t>AAA0091LLWF</t>
  </si>
  <si>
    <t>Calle 57 No. 8-49, Aparcadero S1-82;  APARCADERO 82,83,84 Y 143/148</t>
  </si>
  <si>
    <t>Calle 57 No. 8-49, Aparcadero S1-82</t>
  </si>
  <si>
    <t>Calle 57 No. 8-49 aparcadero S1 - PQ. 82</t>
  </si>
  <si>
    <t>050C-468438</t>
  </si>
  <si>
    <t>55 8 17 91</t>
  </si>
  <si>
    <t>AAA0091LLXR</t>
  </si>
  <si>
    <t>Calle 57 No. 8-49, Aparcadero S1-83;  APARCADERO 82,83,84 Y 143/148</t>
  </si>
  <si>
    <t>Calle 57 No. 8-49, Aparcadero S1-83</t>
  </si>
  <si>
    <t>Calle 57 No. 8-49 aparcadero S1 - PQ 83</t>
  </si>
  <si>
    <t>050C-468439</t>
  </si>
  <si>
    <t>55 8 17 92</t>
  </si>
  <si>
    <t>AAA0091LLYX</t>
  </si>
  <si>
    <t>Calle 57 No. 8-49, Aparcadero S1-84;  APARCADERO 82,83,84 Y 143/148</t>
  </si>
  <si>
    <t>Calle 57 No. 8-49, Aparcadero S1-84</t>
  </si>
  <si>
    <t>Calle 57 No. 8-49 aparcadero S1 - PQ 84</t>
  </si>
  <si>
    <t>050C-468440</t>
  </si>
  <si>
    <t>55 8 17 93</t>
  </si>
  <si>
    <t>AAA0091LLZM</t>
  </si>
  <si>
    <t>Calle 57 # 8-49 Aparcadero S2 -01   ETAPA I;  Aparcadero Las Palmas 110 parqueaderos</t>
  </si>
  <si>
    <t>Calle 57 # 8-49 Aparcadero S2 -01 ETAPA I</t>
  </si>
  <si>
    <t>Calle 57 No. 8 - 49 aparcadero S2 - PQ 01</t>
  </si>
  <si>
    <t>050C-0468441</t>
  </si>
  <si>
    <t>AAA0091LMAW</t>
  </si>
  <si>
    <t>Calle 57 # 8-49 Aparcadero S2 -02   ETAPA I;  Aparcadero Las Palmas 110 parqueaderos</t>
  </si>
  <si>
    <t>Calle 57 # 8-49 Aparcadero S2 -02 ETAPA I</t>
  </si>
  <si>
    <t>Calle 57 No. 8 - 49 aparcadero S2 - PQ 02</t>
  </si>
  <si>
    <t>050C-0468442</t>
  </si>
  <si>
    <t>55 8 17 95</t>
  </si>
  <si>
    <t>AAA0091LMBS</t>
  </si>
  <si>
    <t>Calle 57 # 8-49 Aparcadero S2 -03   ETAPA I;  Aparcadero Las Palmas 110 parqueaderos</t>
  </si>
  <si>
    <t>Calle 57 # 8-49 Aparcadero S2 -03 ETAPA I</t>
  </si>
  <si>
    <t>Calle 57 No. 8 - 49 aparcadero S2 - PQ 03</t>
  </si>
  <si>
    <t>050C-0468443</t>
  </si>
  <si>
    <t>55 8 17 96</t>
  </si>
  <si>
    <t>AAA0091LMNC</t>
  </si>
  <si>
    <t>Calle 57 # 8-49 Aparcadero S2 -04   ETAPA I;  Aparcadero Las Palmas 110 parqueaderos</t>
  </si>
  <si>
    <t>Calle 57 # 8-49 Aparcadero S2 -04 ETAPA I</t>
  </si>
  <si>
    <t>Calle 57 No. 8 - 49 aparcadero S2 - PQ 04</t>
  </si>
  <si>
    <t>050C-0468444</t>
  </si>
  <si>
    <t>55 8 17 97</t>
  </si>
  <si>
    <t>AAA0091LMDE</t>
  </si>
  <si>
    <t>Calle 57 # 8-49 Aparcadero S2 -05   ETAPA I;  Aparcadero Las Palmas 110 parqueaderos</t>
  </si>
  <si>
    <t>Calle 57 # 8-49 Aparcadero S2 -05 ETAPA I</t>
  </si>
  <si>
    <t>Calle 57 No. 8 - 49 aparcadero S2 - PQ 05</t>
  </si>
  <si>
    <t>050C-0468445</t>
  </si>
  <si>
    <t>55 8 17 98</t>
  </si>
  <si>
    <t>AAA0091LMEP</t>
  </si>
  <si>
    <t>Calle 57 # 8-49 Aparcadero S2 -06   ETAPA I;  Aparcadero Las Palmas 110 parqueaderos</t>
  </si>
  <si>
    <t>Calle 57 # 8-49 Aparcadero S2 -06 ETAPA I</t>
  </si>
  <si>
    <t>Calle 57 No. 8 - 49 aparcadero S2 - PQ 06</t>
  </si>
  <si>
    <t>050C-0468446</t>
  </si>
  <si>
    <t>55 8 17 99</t>
  </si>
  <si>
    <t>AAA0091LMFZ</t>
  </si>
  <si>
    <t>Calle 57 # 8-49 Aparcadero S2 -07   ETAPA I;  Aparcadero Las Palmas 110 parqueaderos</t>
  </si>
  <si>
    <t>Calle 57 # 8-49 Aparcadero S2 -07 ETAPA I</t>
  </si>
  <si>
    <t>Calle 57 No. 8 - 49 aparcadero S2 - PQ 07</t>
  </si>
  <si>
    <t>050C-0468447</t>
  </si>
  <si>
    <t>55 8 17 100</t>
  </si>
  <si>
    <t>AAA0091LMHK</t>
  </si>
  <si>
    <t>Calle 57 # 8-49 Aparcadero S2 -08   ETAPA I;  Aparcadero Las Palmas 110 parqueaderos</t>
  </si>
  <si>
    <t>Calle 57 # 8-49 Aparcadero S2 -08 ETAPA I</t>
  </si>
  <si>
    <t>Calle 57 No. 8 - 49 aparcadero S2 - PQ 08</t>
  </si>
  <si>
    <t>050C-0468448</t>
  </si>
  <si>
    <t>55 8 17 101</t>
  </si>
  <si>
    <t>AAA0091LMJZ</t>
  </si>
  <si>
    <t>Calle 57 # 8-49 Aparcadero S2 -09   ETAPA I;  Aparcadero Las Palmas 110 parqueaderos</t>
  </si>
  <si>
    <t>Calle 57 # 8-49 Aparcadero S2 -09 ETAPA I</t>
  </si>
  <si>
    <t>Calle 57 No. 8 - 49 aparcadero S2 - PQ 09</t>
  </si>
  <si>
    <t>050C-0468449</t>
  </si>
  <si>
    <t>55 8 17 102</t>
  </si>
  <si>
    <t>AAA0091LMKC</t>
  </si>
  <si>
    <t>Calle 57 # 8-49 Aparcadero S2 -10   ETAPA I;  Aparcadero Las Palmas 110 parqueaderos</t>
  </si>
  <si>
    <t>Calle 57 # 8-49 Aparcadero S2 -10 ETAPA I</t>
  </si>
  <si>
    <t>Calle 57 No. 8 - 49 aparcadero S2 - PQ 10</t>
  </si>
  <si>
    <t>050C-0468450</t>
  </si>
  <si>
    <t>55 8 17 103</t>
  </si>
  <si>
    <t>AAA0091LMLF</t>
  </si>
  <si>
    <t>Calle 57 # 8-49 Aparcadero S2 -11   ETAPA I;  Aparcadero Las Palmas 110 parqueaderos</t>
  </si>
  <si>
    <t>Calle 57 # 8-49 Aparcadero S2 -11 ETAPA I</t>
  </si>
  <si>
    <t>Calle 57 No. 8 - 49 aparcadero S2 - PQ 11</t>
  </si>
  <si>
    <t>050C-0468451</t>
  </si>
  <si>
    <t>55 8 17 104</t>
  </si>
  <si>
    <t>AAA0091LMMR</t>
  </si>
  <si>
    <t>Calle 57 # 8-49 Aparcadero S2 -12   ETAPA I;  Aparcadero Las Palmas 110 parqueaderos</t>
  </si>
  <si>
    <t>Calle 57 # 8-49 Aparcadero S2 -12 ETAPA I</t>
  </si>
  <si>
    <t>Calle 57 No. 8 - 49 aparcadero S2 - PQ 12</t>
  </si>
  <si>
    <t>050C-0468452</t>
  </si>
  <si>
    <t>55 8 17 105</t>
  </si>
  <si>
    <t>AAA0091LMNX</t>
  </si>
  <si>
    <t>Calle 57 # 8-49 Aparcadero S2 -13   ETAPA I;  Aparcadero Las Palmas 110 parqueaderos</t>
  </si>
  <si>
    <t>Calle 57 # 8-49 Aparcadero S2 -13 ETAPA I</t>
  </si>
  <si>
    <t>Calle 57 No. 8 - 49 aparcadero S2 - PQ 13</t>
  </si>
  <si>
    <t>050C-0468453</t>
  </si>
  <si>
    <t>55 8 17 106</t>
  </si>
  <si>
    <t>AAA0091LMOM</t>
  </si>
  <si>
    <t>Calle 57 # 8-49 Aparcadero S2 -14   ETAPA I;  Aparcadero Las Palmas 110 parqueaderos</t>
  </si>
  <si>
    <t>Calle 57 # 8-49 Aparcadero S2 -14 ETAPA I</t>
  </si>
  <si>
    <t>Calle 57 No. 8 - 49 aparcadero S2 - PQ 14</t>
  </si>
  <si>
    <t>050C-0468454</t>
  </si>
  <si>
    <t>55 8 17 107</t>
  </si>
  <si>
    <t>AAA0091LMPA</t>
  </si>
  <si>
    <t>Calle 57 # 8-49 Aparcadero S2 -15   ETAPA I;  Aparcadero Las Palmas 110 parqueaderos</t>
  </si>
  <si>
    <t>Calle 57 # 8-49 Aparcadero S2 -15 ETAPA I</t>
  </si>
  <si>
    <t>Calle 57 No. 8 - 49 aparcadero S2 - PQ 15</t>
  </si>
  <si>
    <t>050C-0468455</t>
  </si>
  <si>
    <t>55 8 17 108</t>
  </si>
  <si>
    <t>AAA0091LMRJ</t>
  </si>
  <si>
    <t>Calle 57 # 8-49 Aparcadero S2 -16   ETAPA I;  Aparcadero Las Palmas 110 parqueaderos</t>
  </si>
  <si>
    <t>Calle 57 # 8-49 Aparcadero S2 -16 ETAPA I</t>
  </si>
  <si>
    <t>Calle 57 No. 8 - 49 aparcadero S2 - PQ 16</t>
  </si>
  <si>
    <t>050C-0468456</t>
  </si>
  <si>
    <t>55 8 17 109</t>
  </si>
  <si>
    <t>AAA0091LMSY</t>
  </si>
  <si>
    <t>Calle 57 # 8-49 Aparcadero S2 -17   ETAPA I;  Aparcadero Las Palmas 110 parqueaderos</t>
  </si>
  <si>
    <t>Calle 57 # 8-49 Aparcadero S2 -17 ETAPA I</t>
  </si>
  <si>
    <t>Calle 57 No. 8 - 49 aparcadero S2 - PQ 17</t>
  </si>
  <si>
    <t>050C-0468457</t>
  </si>
  <si>
    <t>55 8 17 110</t>
  </si>
  <si>
    <t>AAA0091LMTD</t>
  </si>
  <si>
    <t>Calle 57 # 8-49 Aparcadero S2 -18   ETAPA I;  Aparcadero Las Palmas 110 parqueaderos</t>
  </si>
  <si>
    <t>Calle 57 # 8-49 Aparcadero S2 -18 ETAPA I</t>
  </si>
  <si>
    <t>Calle 57 No. 8 - 49 aparcadero S2 - PQ 18</t>
  </si>
  <si>
    <t>050C-0468458</t>
  </si>
  <si>
    <t>55 8 17 111</t>
  </si>
  <si>
    <t>AAA0091LMUH</t>
  </si>
  <si>
    <t>Calle 57 # 8-49 Aparcadero S2 -19   ETAPA I;  Aparcadero Las Palmas 110 parqueaderos</t>
  </si>
  <si>
    <t>Calle 57 # 8-49 Aparcadero S2 -19 ETAPA I</t>
  </si>
  <si>
    <t>Calle 57 No. 8 - 49 aparcadero S2 - PQ 19</t>
  </si>
  <si>
    <t>050C-0468459</t>
  </si>
  <si>
    <t>55 8 17 112</t>
  </si>
  <si>
    <t>AAA0091LMWW</t>
  </si>
  <si>
    <t>Calle 57 # 8-49 Aparcadero S2 -20   ETAPA I;  Aparcadero Las Palmas 110 parqueaderos</t>
  </si>
  <si>
    <t>Calle 57 # 8-49 Aparcadero S2 -20 ETAPA I</t>
  </si>
  <si>
    <t>Calle 57 No. 8 - 49 aparcadero S2 - PQ 20</t>
  </si>
  <si>
    <t>050C-0468460</t>
  </si>
  <si>
    <t>55 8 17 113</t>
  </si>
  <si>
    <t>AAA0091LMXS</t>
  </si>
  <si>
    <t>Calle 57 # 8-49 Aparcadero S2 -21   ETAPA I;  Aparcadero Las Palmas 110 parqueaderos</t>
  </si>
  <si>
    <t>Calle 57 # 8-49 Aparcadero S2 -21 ETAPA I</t>
  </si>
  <si>
    <t>Calle 57 No. 8 - 49 aparcadero S2 - PQ 21</t>
  </si>
  <si>
    <t>050C-0468461</t>
  </si>
  <si>
    <t>55 8 17 114</t>
  </si>
  <si>
    <t>AAA0091LMYN</t>
  </si>
  <si>
    <t>Calle 57 # 8-49 Aparcadero S2 -22   ETAPA I;  Aparcadero Las Palmas 110 parqueaderos</t>
  </si>
  <si>
    <t>Calle 57 # 8-49 Aparcadero S2 -22 ETAPA I</t>
  </si>
  <si>
    <t>Calle 57 No. 8 - 49 aparcadero S2 - PQ 22</t>
  </si>
  <si>
    <t>050C-0468462</t>
  </si>
  <si>
    <t>55 8 17 115</t>
  </si>
  <si>
    <t>AAA0091LMZE</t>
  </si>
  <si>
    <t>Calle 57 # 8-49 Aparcadero S2 -37   ETAPA I;  Aparcadero Las Palmas 110 parqueaderos</t>
  </si>
  <si>
    <t>Calle 57 # 8-49 Aparcadero S2 -37 ETAPA I</t>
  </si>
  <si>
    <t>Calle 57 No. 8 - 49 aparcadero S2 - PQ 37</t>
  </si>
  <si>
    <t>050C-0468477</t>
  </si>
  <si>
    <t>55 8 17 130</t>
  </si>
  <si>
    <t>AAA0091LNRU</t>
  </si>
  <si>
    <t>Calle 57 # 8-49 Aparcadero S2 -38   ETAPA I;  Aparcadero Las Palmas 110 parqueaderos</t>
  </si>
  <si>
    <t>Calle 57 # 8-49 Aparcadero S2 -38 ETAPA I</t>
  </si>
  <si>
    <t>Calle 57 No. 8 - 49 aparcadero S2 - PQ 38</t>
  </si>
  <si>
    <t>050C-0468478</t>
  </si>
  <si>
    <t>55 8 17 131</t>
  </si>
  <si>
    <t>AAA0091LNSK</t>
  </si>
  <si>
    <t>Calle 57 # 8-49 Aparcadero S2 -39   ETAPA I;  Aparcadero Las Palmas 110 parqueaderos</t>
  </si>
  <si>
    <t>Calle 57 # 8-49 Aparcadero S2 -39 ETAPA I</t>
  </si>
  <si>
    <t>Calle 57 No. 8 - 49 aparcadero S2 - PQ 39</t>
  </si>
  <si>
    <t>050C-0468479</t>
  </si>
  <si>
    <t>55 8 17 132</t>
  </si>
  <si>
    <t>AAA0091LNTO</t>
  </si>
  <si>
    <t>Calle 57 # 8-49 Aparcadero S2 -40   ETAPA I;  Aparcadero Las Palmas 110 parqueaderos</t>
  </si>
  <si>
    <t>Calle 57 # 8-49 Aparcadero S2 -40 ETAPA I</t>
  </si>
  <si>
    <t>Calle 57 No. 8 - 49 aparcadero S2 - PQ 40</t>
  </si>
  <si>
    <t>050C-0468480</t>
  </si>
  <si>
    <t>55 8 17 133</t>
  </si>
  <si>
    <t>AAA0091LNUZ</t>
  </si>
  <si>
    <t>Calle 57 # 8-49 Aparcadero S2 -41   ETAPA I;  Aparcadero Las Palmas 110 parqueaderos</t>
  </si>
  <si>
    <t>Calle 57 # 8-49 Aparcadero S2 -41 ETAPA I</t>
  </si>
  <si>
    <t>Calle 57 No. 8 - 49 aparcadero S2 - PQ 41</t>
  </si>
  <si>
    <t>050C-0468481</t>
  </si>
  <si>
    <t>55 8 17 134</t>
  </si>
  <si>
    <t>AAA0091LNWF</t>
  </si>
  <si>
    <t>Calle 57 # 8-49 Aparcadero S2 -42   ETAPA I;  Aparcadero Las Palmas 110 parqueaderos</t>
  </si>
  <si>
    <t>Calle 57 # 8-49 Aparcadero S2 -42 ETAPA I</t>
  </si>
  <si>
    <t>Calle 57 No. 8 - 49 aparcadero S2 - PQ 42</t>
  </si>
  <si>
    <t>050C-0468482</t>
  </si>
  <si>
    <t>55 8 17 135</t>
  </si>
  <si>
    <t>AAA0091LNXR</t>
  </si>
  <si>
    <t>Calle 57 # 8-49 Aparcadero S2 -43   ETAPA I;  Aparcadero Las Palmas 110 parqueaderos</t>
  </si>
  <si>
    <t>Calle 57 # 8-49 Aparcadero S2 -43 ETAPA I</t>
  </si>
  <si>
    <t>Calle 57 No. 8 - 49 aparcadero S2 - PQ 43</t>
  </si>
  <si>
    <t>050C-0468483</t>
  </si>
  <si>
    <t>55 8 17 136</t>
  </si>
  <si>
    <t>AAA0091LNYX</t>
  </si>
  <si>
    <t>Calle 57 # 8-49 Aparcadero S2 -44   ETAPA I;  Aparcadero Las Palmas 110 parqueaderos</t>
  </si>
  <si>
    <t>Calle 57 # 8-49 Aparcadero S2 -44 ETAPA I</t>
  </si>
  <si>
    <t>Calle 57 No. 8 - 49 aparcadero S2 - PQ 44</t>
  </si>
  <si>
    <t>050C-0468484</t>
  </si>
  <si>
    <t>55 8 17 137</t>
  </si>
  <si>
    <t>AAA0091LNZM</t>
  </si>
  <si>
    <t>Calle 57 # 8-49 Aparcadero S2 -45   ETAPA I;  Aparcadero Las Palmas 110 parqueaderos</t>
  </si>
  <si>
    <t>Calle 57 # 8-49 Aparcadero S2 -45 ETAPA I</t>
  </si>
  <si>
    <t>Calle 57 No. 8 - 49 aparcadero S2 - PQ 45</t>
  </si>
  <si>
    <t>050C-0468485</t>
  </si>
  <si>
    <t>55 8 17 138</t>
  </si>
  <si>
    <t>AAA0091LOAW</t>
  </si>
  <si>
    <t>Calle 57 # 8-49 Aparcadero S2 -46   ETAPA I;  Aparcadero Las Palmas 110 parqueaderos</t>
  </si>
  <si>
    <t>Calle 57 # 8-49 Aparcadero S2 -46 ETAPA I</t>
  </si>
  <si>
    <t>Calle 57 No. 8 - 49 aparcadero S2 - PQ 46</t>
  </si>
  <si>
    <t>050C-0468486</t>
  </si>
  <si>
    <t>55 8 17 139</t>
  </si>
  <si>
    <t>AAA0091LOBS</t>
  </si>
  <si>
    <t>Calle 57 # 8-49 Aparcadero S2 -47   ETAPA I;  Aparcadero Las Palmas 110 parqueaderos</t>
  </si>
  <si>
    <t>Calle 57 # 8-49 Aparcadero S2 -47 ETAPA I</t>
  </si>
  <si>
    <t>Calle 57 No. 8 - 49 aparcadero S2 - PQ 47</t>
  </si>
  <si>
    <t>050C-0468487</t>
  </si>
  <si>
    <t>55 8 17 140</t>
  </si>
  <si>
    <t>AAA0091LOCN</t>
  </si>
  <si>
    <t>Calle 57 # 8-49 Aparcadero S2 -48   ETAPA I;  Aparcadero Las Palmas 110 parqueaderos</t>
  </si>
  <si>
    <t>Calle 57 # 8-49 Aparcadero S2 -48 ETAPA I</t>
  </si>
  <si>
    <t>Calle 57 No. 8 - 49 aparcadero S2 - PQ 48</t>
  </si>
  <si>
    <t>050C-0468488</t>
  </si>
  <si>
    <t>55 8 17 141</t>
  </si>
  <si>
    <t>AAA0091LODE</t>
  </si>
  <si>
    <t>Calle 57 # 8-49 Aparcadero S2 -49   ETAPA I;  Aparcadero Las Palmas 110 parqueaderos</t>
  </si>
  <si>
    <t>Calle 57 # 8-49 Aparcadero S2 -49 ETAPA I</t>
  </si>
  <si>
    <t>Calle 57 No. 8 - 49 aparcadero S2 - PQ 49</t>
  </si>
  <si>
    <t>050C-0468489</t>
  </si>
  <si>
    <t>55 8 17 142</t>
  </si>
  <si>
    <t>AAA0091LOEP</t>
  </si>
  <si>
    <t>Calle 57 # 8-49 Aparcadero S2 -50   ETAPA I;  Aparcadero Las Palmas 110 parqueaderos</t>
  </si>
  <si>
    <t>Calle 57 # 8-49 Aparcadero S2 -50 ETAPA I</t>
  </si>
  <si>
    <t>Calle 57 No. 8 - 49 aparcadero S2 - PQ 50</t>
  </si>
  <si>
    <t>050C-0468490</t>
  </si>
  <si>
    <t>55 8 17 143</t>
  </si>
  <si>
    <t>AAA0091LOFZ</t>
  </si>
  <si>
    <t>Calle 57 # 8-49 Aparcadero S2 -51   ETAPA I;  Aparcadero Las Palmas 110 parqueaderos</t>
  </si>
  <si>
    <t>Calle 57 # 8-49 Aparcadero S2 -51 ETAPA I</t>
  </si>
  <si>
    <t>Calle 57 No. 8 - 49 aparcadero S2 - PQ 51</t>
  </si>
  <si>
    <t>050C-0468491</t>
  </si>
  <si>
    <t>55 8 17 144</t>
  </si>
  <si>
    <t>AAA0091LOHK</t>
  </si>
  <si>
    <t>Calle 57 # 8-49 Aparcadero S2 -52   ETAPA I;  Aparcadero Las Palmas 110 parqueaderos</t>
  </si>
  <si>
    <t>Calle 57 # 8-49 Aparcadero S2 -52 ETAPA I</t>
  </si>
  <si>
    <t>Calle 57 No. 8 - 49 aparcadero S2 - PQ 52</t>
  </si>
  <si>
    <t>050C-0468492</t>
  </si>
  <si>
    <t>55 8 17 145</t>
  </si>
  <si>
    <t>AAA0091LOJZ</t>
  </si>
  <si>
    <t>Calle 57 # 8-49 Aparcadero S2 -53   ETAPA I;  Aparcadero Las Palmas 110 parqueaderos</t>
  </si>
  <si>
    <t>Calle 57 # 8-49 Aparcadero S2 -53 ETAPA I</t>
  </si>
  <si>
    <t>Calle 57 No. 8 - 49 aparcadero S2 - PQ 53</t>
  </si>
  <si>
    <t>050C-0468493</t>
  </si>
  <si>
    <t>55 8 17 146</t>
  </si>
  <si>
    <t>AAA0091LOKC</t>
  </si>
  <si>
    <t>Calle 57 # 8-49 Aparcadero S2 -54   ETAPA I;  Aparcadero Las Palmas 110 parqueaderos</t>
  </si>
  <si>
    <t>Calle 57 # 8-49 Aparcadero S2 -54 ETAPA I</t>
  </si>
  <si>
    <t>Calle 57 No. 8 - 49 aparcadero S2 - PQ 54</t>
  </si>
  <si>
    <t>050C-0468494</t>
  </si>
  <si>
    <t>55 8 17 147</t>
  </si>
  <si>
    <t>AAA0091LOLF</t>
  </si>
  <si>
    <t>Calle 57 # 8-49 Aparcadero S2 -55   ETAPA I;  Aparcadero Las Palmas 110 parqueaderos</t>
  </si>
  <si>
    <t>Calle 57 # 8-49 Aparcadero S2 -55 ETAPA I</t>
  </si>
  <si>
    <t>Calle 57 No. 8 - 49 aparcadero S2 - PQ 55</t>
  </si>
  <si>
    <t>050C-0468495</t>
  </si>
  <si>
    <t>55 8 17 148</t>
  </si>
  <si>
    <t>AAA0091LOMR</t>
  </si>
  <si>
    <t>Calle 57 # 8-49 Aparcadero S2 -56   ETAPA I;  Aparcadero Las Palmas 110 parqueaderos</t>
  </si>
  <si>
    <t>Calle 57 # 8-49 Aparcadero S2 -56 ETAPA I</t>
  </si>
  <si>
    <t>Calle 57 No. 8 - 49 aparcadero S2 - PQ 56</t>
  </si>
  <si>
    <t>050C-0468496</t>
  </si>
  <si>
    <t>55 8 17 149</t>
  </si>
  <si>
    <t>AAA0091LONX</t>
  </si>
  <si>
    <t>Calle 57 # 8-49 Aparcadero S2 -57   ETAPA I;  Aparcadero Las Palmas 110 parqueaderos</t>
  </si>
  <si>
    <t>Calle 57 # 8-49 Aparcadero S2 -57 ETAPA I</t>
  </si>
  <si>
    <t>Calle 57 No. 8 - 49 aparcadero S2 - PQ 57</t>
  </si>
  <si>
    <t>050C-0468497</t>
  </si>
  <si>
    <t>55 8 17 150</t>
  </si>
  <si>
    <t>AAA0091LOOM</t>
  </si>
  <si>
    <t>Calle 57 # 8-49 Aparcadero S2 -58   ETAPA I;  Aparcadero Las Palmas 110 parqueaderos</t>
  </si>
  <si>
    <t>Calle 57 # 8-49 Aparcadero S2 -58 ETAPA I</t>
  </si>
  <si>
    <t>Calle 57 No. 8 - 49 aparcadero S2 - PQ 58</t>
  </si>
  <si>
    <t>050C-0468498</t>
  </si>
  <si>
    <t>55 8 17 151</t>
  </si>
  <si>
    <t>AAA0091LOPA</t>
  </si>
  <si>
    <t>Calle 57 # 8-49 Aparcadero S2 -59   ETAPA I;  Aparcadero Las Palmas 110 parqueaderos</t>
  </si>
  <si>
    <t>Calle 57 # 8-49 Aparcadero S2 -59 ETAPA I</t>
  </si>
  <si>
    <t>Calle 57 No. 8 - 49 aparcadero S2 - PQ 59</t>
  </si>
  <si>
    <t>050C-0468499</t>
  </si>
  <si>
    <t>55 8 17 152</t>
  </si>
  <si>
    <t>AAA0091LORJ</t>
  </si>
  <si>
    <t>Calle 57 # 8-49 Aparcadero S2 -60   ETAPA I;  Aparcadero Las Palmas 110 parqueaderos</t>
  </si>
  <si>
    <t>Calle 57 # 8-49 Aparcadero S2 -60 ETAPA I</t>
  </si>
  <si>
    <t>Calle 57 No. 8 - 49 aparcadero S2 - PQ 60</t>
  </si>
  <si>
    <t>050C-0468500</t>
  </si>
  <si>
    <t>55 8 17 153</t>
  </si>
  <si>
    <t>AAA0091LOSY</t>
  </si>
  <si>
    <t>Calle 57 # 8-49 Aparcadero S2 -61   ETAPA I;  Aparcadero Las Palmas 110 parqueaderos</t>
  </si>
  <si>
    <t>Calle 57 # 8-49 Aparcadero S2 -61 ETAPA I</t>
  </si>
  <si>
    <t>Calle 57 No. 8 - 49 aparcadero S2 - PQ 61</t>
  </si>
  <si>
    <t>050C-0468501</t>
  </si>
  <si>
    <t>55 8 17 154</t>
  </si>
  <si>
    <t>AAA0091LOTD</t>
  </si>
  <si>
    <t>Calle 57 # 8-49 Aparcadero S2 -62   ETAPA I;  Aparcadero Las Palmas 110 parqueaderos</t>
  </si>
  <si>
    <t>Calle 57 # 8-49 Aparcadero S2 -62 ETAPA I</t>
  </si>
  <si>
    <t>Calle 57 No. 8 - 49 aparcadero S2 - PQ 62</t>
  </si>
  <si>
    <t>050C-0468502</t>
  </si>
  <si>
    <t>55 8 17 155</t>
  </si>
  <si>
    <t>AAA0091LOUH</t>
  </si>
  <si>
    <t>Calle 57 # 8-49 Aparcadero S2 -63   ETAPA I;  Aparcadero Las Palmas 110 parqueaderos</t>
  </si>
  <si>
    <t>Calle 57 # 8-49 Aparcadero S2 -63 ETAPA I</t>
  </si>
  <si>
    <t>Calle 57 No. 8 - 49 aparcadero S2 - PQ 63</t>
  </si>
  <si>
    <t>050C-0468503</t>
  </si>
  <si>
    <t>55 8 17 156</t>
  </si>
  <si>
    <t>AAA0091LOWW</t>
  </si>
  <si>
    <t>Calle 57 # 8-49 Aparcadero S2 -64   ETAPA I;  Aparcadero Las Palmas 110 parqueaderos</t>
  </si>
  <si>
    <t>Calle 57 # 8-49 Aparcadero S2 -64 ETAPA I</t>
  </si>
  <si>
    <t>Calle 57 No. 8 - 49 aparcadero S2 - PQ 64</t>
  </si>
  <si>
    <t>050C-0468504</t>
  </si>
  <si>
    <t>55 8 17 157</t>
  </si>
  <si>
    <t>AAA0091LOXS</t>
  </si>
  <si>
    <t>Calle 57 # 8-49 Aparcadero S2 -65   ETAPA I;  Aparcadero Las Palmas 110 parqueaderos</t>
  </si>
  <si>
    <t>Calle 57 # 8-49 Aparcadero S2 -65 ETAPA I</t>
  </si>
  <si>
    <t>Calle 57 No. 8 - 49 aparcadero S2 - PQ 65</t>
  </si>
  <si>
    <t>050C-0468505</t>
  </si>
  <si>
    <t>55 8 17 158</t>
  </si>
  <si>
    <t>AAA0091LOYN</t>
  </si>
  <si>
    <t>Calle 57 # 8-49 Aparcadero S2 -66   ETAPA I;  Aparcadero Las Palmas 110 parqueaderos</t>
  </si>
  <si>
    <t>Calle 57 # 8-49 Aparcadero S2 -66 ETAPA I</t>
  </si>
  <si>
    <t>Calle 57 No. 8 - 49 aparcadero S2 - PQ 66</t>
  </si>
  <si>
    <t>050C-0468506</t>
  </si>
  <si>
    <t>55 8 17 159</t>
  </si>
  <si>
    <t>AAA0091LOZE</t>
  </si>
  <si>
    <t>Calle 57 # 8-49 Aparcadero S2 -67   ETAPA I;  Aparcadero Las Palmas 110 parqueaderos</t>
  </si>
  <si>
    <t>Calle 57 # 8-49 Aparcadero S2 -67 ETAPA I</t>
  </si>
  <si>
    <t>Calle 57 No. 8 - 49 aparcadero S2 - PQ 67</t>
  </si>
  <si>
    <t>050C-0468507</t>
  </si>
  <si>
    <t>55 8 17 160</t>
  </si>
  <si>
    <t>AAA0091LPAF</t>
  </si>
  <si>
    <t>Calle 57 # 8-49 Aparcadero S2 -68   ETAPA I;  Aparcadero Las Palmas 110 parqueaderos</t>
  </si>
  <si>
    <t>Calle 57 # 8-49 Aparcadero S2 -68 ETAPA I</t>
  </si>
  <si>
    <t>Calle 57 No. 8 - 49 aparcadero S2 - PQ 68</t>
  </si>
  <si>
    <t>050C-0468508</t>
  </si>
  <si>
    <t>55 8 17 161</t>
  </si>
  <si>
    <t>AAA0091LPBR</t>
  </si>
  <si>
    <t>Calle 57 # 8-49 Aparcadero S2 -69   ETAPA I;  Aparcadero Las Palmas 110 parqueaderos</t>
  </si>
  <si>
    <t>Calle 57 # 8-49 Aparcadero S2 -69 ETAPA I</t>
  </si>
  <si>
    <t>Calle 57 No. 8 - 49 aparcadero S2 - PQ 69</t>
  </si>
  <si>
    <t>050C-0468509</t>
  </si>
  <si>
    <t>55 8 17 162</t>
  </si>
  <si>
    <t>AAA0091LPCX</t>
  </si>
  <si>
    <t>Calle 57 # 8-49 Aparcadero S2 -70   ETAPA I;  Aparcadero Las Palmas 110 parqueaderos</t>
  </si>
  <si>
    <t>Calle 57 # 8-49 Aparcadero S2 -70 ETAPA I</t>
  </si>
  <si>
    <t>Calle 57 No. 8 - 49 aparcadero S2 - PQ 70</t>
  </si>
  <si>
    <t>050C-0468510</t>
  </si>
  <si>
    <t>55 8 17 163</t>
  </si>
  <si>
    <t>AAA0091LPDM</t>
  </si>
  <si>
    <t>Calle 57 # 8-49 Aparcadero S2 -71   ETAPA I;  Aparcadero Las Palmas 110 parqueaderos</t>
  </si>
  <si>
    <t>Calle 57 # 8-49 Aparcadero S2 -71 ETAPA I</t>
  </si>
  <si>
    <t>Calle 57 No. 8 - 49 aparcadero S2 - PQ 71</t>
  </si>
  <si>
    <t>050C-0468511</t>
  </si>
  <si>
    <t>55 8 17 164</t>
  </si>
  <si>
    <t>AAA0091LPEA</t>
  </si>
  <si>
    <t>Calle 57 # 8-49 Aparcadero S2 -72   ETAPA I;  Aparcadero Las Palmas 110 parqueaderos</t>
  </si>
  <si>
    <t>Calle 57 # 8-49 Aparcadero S2 -72 ETAPA I</t>
  </si>
  <si>
    <t>Calle 57 No. 8 - 49 aparcadero S2 - PQ 72</t>
  </si>
  <si>
    <t>050C-0468512</t>
  </si>
  <si>
    <t>55 8 17 165</t>
  </si>
  <si>
    <t>AAA0091LPFT</t>
  </si>
  <si>
    <t>Calle 57 # 8-49 Aparcadero S2 -73   ETAPA I;  Aparcadero Las Palmas 110 parqueaderos</t>
  </si>
  <si>
    <t>Calle 57 # 8-49 Aparcadero S2 -73 ETAPA I</t>
  </si>
  <si>
    <t>Calle 57 No. 8 - 49 aparcadero S2 - PQ 73</t>
  </si>
  <si>
    <t>050C-0468513</t>
  </si>
  <si>
    <t>55 8 17 166</t>
  </si>
  <si>
    <t>AAA0091LPHY</t>
  </si>
  <si>
    <t>Calle 57 # 8-49 Aparcadero S2 -74   ETAPA I;  Aparcadero Las Palmas 110 parqueaderos</t>
  </si>
  <si>
    <t>Calle 57 # 8-49 Aparcadero S2 -74 ETAPA I</t>
  </si>
  <si>
    <t>Calle 57 No. 8 - 49 aparcadero S2 - PQ 74</t>
  </si>
  <si>
    <t>050C-0468514</t>
  </si>
  <si>
    <t>55 8 17 167</t>
  </si>
  <si>
    <t>AAA0091LPJH</t>
  </si>
  <si>
    <t>Calle 57 # 8-49 Aparcadero S2 -75   ETAPA I;  Aparcadero Las Palmas 110 parqueaderos</t>
  </si>
  <si>
    <t>Calle 57 # 8-49 Aparcadero S2 -75 ETAPA I</t>
  </si>
  <si>
    <t>Calle 57 No. 8 - 49 aparcadero S2 - PQ 75</t>
  </si>
  <si>
    <t>050C-0468515</t>
  </si>
  <si>
    <t>55 8 17 168</t>
  </si>
  <si>
    <t>AAA0091LPKL</t>
  </si>
  <si>
    <t>Calle 57 # 8-49 Aparcadero S2 -76   ETAPA I;  Aparcadero Las Palmas 110 parqueaderos</t>
  </si>
  <si>
    <t>Calle 57 # 8-49 Aparcadero S2 -76 ETAPA I</t>
  </si>
  <si>
    <t>Calle 57 No. 8 - 49 aparcadero S2 - PQ 76</t>
  </si>
  <si>
    <t>050C-0468516</t>
  </si>
  <si>
    <t>55 8 17 169</t>
  </si>
  <si>
    <t>AAA0091LPLW</t>
  </si>
  <si>
    <t>Calle 57 # 8-49 Aparcadero S2 -77   ETAPA I;  Aparcadero Las Palmas 110 parqueaderos</t>
  </si>
  <si>
    <t>Calle 57 # 8-49 Aparcadero S2 -77 ETAPA I</t>
  </si>
  <si>
    <t>Calle 57 No. 8 - 49 aparcadero S2 - PQ 77</t>
  </si>
  <si>
    <t>050C-0468517</t>
  </si>
  <si>
    <t>55 8 17 170</t>
  </si>
  <si>
    <t>AAA0091LPMS</t>
  </si>
  <si>
    <t>Calle 57 # 8-49 Aparcadero S2 -78   ETAPA I;  Aparcadero Las Palmas 110 parqueaderos</t>
  </si>
  <si>
    <t>Calle 57 # 8-49 Aparcadero S2 -78 ETAPA I</t>
  </si>
  <si>
    <t>Calle 57 No. 8 - 49 aparcadero S2 - PQ 78</t>
  </si>
  <si>
    <t>050C-0468518</t>
  </si>
  <si>
    <t>55 8 17 171</t>
  </si>
  <si>
    <t>AAA0091LPNN</t>
  </si>
  <si>
    <t>Calle 57 # 8-49 Aparcadero S2 -79   ETAPA I;  Aparcadero Las Palmas 110 parqueaderos</t>
  </si>
  <si>
    <t>Calle 57 # 8-49 Aparcadero S2 -79 ETAPA I</t>
  </si>
  <si>
    <t>Calle 57 No. 8 - 49 aparcadero S2 - PQ 79</t>
  </si>
  <si>
    <t>050C-0468519</t>
  </si>
  <si>
    <t>55 8 17 172</t>
  </si>
  <si>
    <t>AAA0091LPOE</t>
  </si>
  <si>
    <t>Calle 57 # 8-49 Aparcadero S2 -80   ETAPA I;  Aparcadero Las Palmas 110 parqueaderos</t>
  </si>
  <si>
    <t>Calle 57 # 8-49 Aparcadero S2 -80 ETAPA I</t>
  </si>
  <si>
    <t>Calle 57 No. 8 - 49 aparcadero S2 - PQ 80</t>
  </si>
  <si>
    <t>050C-0468520</t>
  </si>
  <si>
    <t>55 8 17 173</t>
  </si>
  <si>
    <t>AAA0091LPPP</t>
  </si>
  <si>
    <t>Calle 57 # 8-49 Aparcadero S2 -81   ETAPA I;  Aparcadero Las Palmas 110 parqueaderos</t>
  </si>
  <si>
    <t>Calle 57 # 8-49 Aparcadero S2 -81 ETAPA I</t>
  </si>
  <si>
    <t>Calle 57 No. 8 - 49 aparcadero S2 - PQ 81</t>
  </si>
  <si>
    <t>050C-0468521</t>
  </si>
  <si>
    <t>55 8 17 174</t>
  </si>
  <si>
    <t>AAA0091LPRU</t>
  </si>
  <si>
    <t>Calle 57 # 8-49 Aparcadero S2 -82   ETAPA I;  Aparcadero Las Palmas 110 parqueaderos</t>
  </si>
  <si>
    <t>Calle 57 # 8-49 Aparcadero S2 -82 ETAPA I</t>
  </si>
  <si>
    <t>Calle 57 No. 8 - 49 aparcadero S2 - PQ 82</t>
  </si>
  <si>
    <t>050C-0468522</t>
  </si>
  <si>
    <t>55 8 17 175</t>
  </si>
  <si>
    <t>AAA0091LPSK</t>
  </si>
  <si>
    <t>Calle 57 # 8-49 Aparcadero S2 -83   ETAPA I;  Aparcadero Las Palmas 110 parqueaderos</t>
  </si>
  <si>
    <t>Calle 57 # 8-49 Aparcadero S2 -83 ETAPA I</t>
  </si>
  <si>
    <t>Calle 57 No. 8 - 49 aparcadero S2 - PQ 83</t>
  </si>
  <si>
    <t>050C-0468523</t>
  </si>
  <si>
    <t>55 8 17 176</t>
  </si>
  <si>
    <t>AAA0091LPTO</t>
  </si>
  <si>
    <t>Calle 57 # 8-49 Aparcadero S2 -84   ETAPA I;  Aparcadero Las Palmas 110 parqueaderos</t>
  </si>
  <si>
    <t>Calle 57 # 8-49 Aparcadero S2 -84 ETAPA I</t>
  </si>
  <si>
    <t>Calle 57 No. 8 - 49 aparcadero S2 - PQ 84</t>
  </si>
  <si>
    <t>050C-0468524</t>
  </si>
  <si>
    <t>55 8 17 177</t>
  </si>
  <si>
    <t>AAA0091LPUZ</t>
  </si>
  <si>
    <t>Calle 57 # 8-49 Aparcadero S2 -85   ETAPA I;  Aparcadero Las Palmas 110 parqueaderos</t>
  </si>
  <si>
    <t>Calle 57 # 8-49 Aparcadero S2 -85 ETAPA I</t>
  </si>
  <si>
    <t>Calle 57 No. 8 - 49 aparcadero S2 - PQ 85</t>
  </si>
  <si>
    <t>050C-0468525</t>
  </si>
  <si>
    <t>55 8 17 178</t>
  </si>
  <si>
    <t>AAA0091LPWF</t>
  </si>
  <si>
    <t>Calle 57 # 8-49 Aparcadero S2 -86   ETAPA I;  Aparcadero Las Palmas 110 parqueaderos</t>
  </si>
  <si>
    <t>Calle 57 # 8-49 Aparcadero S2 -86 ETAPA I</t>
  </si>
  <si>
    <t>Calle 57 No. 8 - 49 aparcadero S2 - PQ 86</t>
  </si>
  <si>
    <t>050C-0468526</t>
  </si>
  <si>
    <t>55 8 17 179</t>
  </si>
  <si>
    <t>AAA0091LPXR</t>
  </si>
  <si>
    <t>Calle 57 # 8-49 Aparcadero S2 -87   ETAPA I;  Aparcadero Las Palmas 110 parqueaderos</t>
  </si>
  <si>
    <t>Calle 57 # 8-49 Aparcadero S2 -87 ETAPA I</t>
  </si>
  <si>
    <t>Calle 57 No. 8 - 49 aparcadero S2 - PQ 87</t>
  </si>
  <si>
    <t>050C-0468527</t>
  </si>
  <si>
    <t>55 8 17 180</t>
  </si>
  <si>
    <t>AAA0091LPYX</t>
  </si>
  <si>
    <t>Calle 57 # 8-49 Aparcadero S2 -88   ETAPA I;  Aparcadero Las Palmas 110 parqueaderos</t>
  </si>
  <si>
    <t>Calle 57 # 8-49 Aparcadero S2 -88 ETAPA I</t>
  </si>
  <si>
    <t>Calle 57 No. 8 - 49 aparcadero S2 - PQ 88</t>
  </si>
  <si>
    <t>050C-0468528</t>
  </si>
  <si>
    <t>55 8 17 181</t>
  </si>
  <si>
    <t>AAA0091LPZM</t>
  </si>
  <si>
    <t>Calle 57 # 8-49 Aparcadero S2 -89   ETAPA I;  Aparcadero Las Palmas 110 parqueaderos</t>
  </si>
  <si>
    <t>Calle 57 # 8-49 Aparcadero S2 -89 ETAPA I</t>
  </si>
  <si>
    <t>Calle 57 No. 8 - 49 aparcadero S2 - PQ 89</t>
  </si>
  <si>
    <t>050C-0468529</t>
  </si>
  <si>
    <t>55 8 17 182</t>
  </si>
  <si>
    <t>AAA0091LRAF</t>
  </si>
  <si>
    <t>Calle 57 # 8-49 Aparcadero S2 -90   ETAPA I;  Aparcadero Las Palmas 110 parqueaderos</t>
  </si>
  <si>
    <t>Calle 57 # 8-49 Aparcadero S2 -90 ETAPA I</t>
  </si>
  <si>
    <t>Calle 57 No. 8 - 49 aparcadero S2 - PQ 90</t>
  </si>
  <si>
    <t>050C-0468530</t>
  </si>
  <si>
    <t>55 8 17 183</t>
  </si>
  <si>
    <t>AAA0091LRBR</t>
  </si>
  <si>
    <t>Calle 57 # 8-49 Aparcadero S2 -91   ETAPA I;  Aparcadero Las Palmas 110 parqueaderos</t>
  </si>
  <si>
    <t>Calle 57 # 8-49 Aparcadero S2 -91 ETAPA I</t>
  </si>
  <si>
    <t>Calle 57 No. 8 - 49 aparcadero S2 - PQ 91</t>
  </si>
  <si>
    <t>050C-0468531</t>
  </si>
  <si>
    <t>55 8 17 184</t>
  </si>
  <si>
    <t>AAA0091LRCX</t>
  </si>
  <si>
    <t>Calle 57 # 8-49 Aparcadero S2 -92   ETAPA I;  Aparcadero Las Palmas 110 parqueaderos</t>
  </si>
  <si>
    <t>Calle 57 # 8-49 Aparcadero S2 -92 ETAPA I</t>
  </si>
  <si>
    <t>Calle 57 No. 8 - 49 aparcadero S2 - PQ 92</t>
  </si>
  <si>
    <t>050C-0468532</t>
  </si>
  <si>
    <t>55 8 17 185</t>
  </si>
  <si>
    <t>AAA0091LRDM</t>
  </si>
  <si>
    <t>Calle 57 # 8-49 Aparcadero S2 -93   ETAPA I;  Aparcadero Las Palmas 110 parqueaderos</t>
  </si>
  <si>
    <t>Calle 57 # 8-49 Aparcadero S2 -93 ETAPA I</t>
  </si>
  <si>
    <t>Calle 57 No. 8 - 49 aparcadero S2 - PQ 93</t>
  </si>
  <si>
    <t>050C-0468533</t>
  </si>
  <si>
    <t>55 8 17 186</t>
  </si>
  <si>
    <t>AAA0091LREA</t>
  </si>
  <si>
    <t>Calle 57 # 8-49 Aparcadero S2 -94   ETAPA I;  Aparcadero Las Palmas 110 parqueaderos</t>
  </si>
  <si>
    <t>Calle 57 # 8-49 Aparcadero S2 -94 ETAPA I</t>
  </si>
  <si>
    <t>Calle 57 No. 8 - 49 aparcadero S2 - PQ 94</t>
  </si>
  <si>
    <t>050C-0468534</t>
  </si>
  <si>
    <t>55 8 17 187</t>
  </si>
  <si>
    <t>AAA0091LRFT</t>
  </si>
  <si>
    <t>Calle 57 # 8-49 Aparcadero S2 -95   ETAPA I;  Aparcadero Las Palmas 110 parqueaderos</t>
  </si>
  <si>
    <t>Calle 57 # 8-49 Aparcadero S2 -95 ETAPA I</t>
  </si>
  <si>
    <t>Calle 57 No. 8 - 49 aparcadero S2 - PQ 95</t>
  </si>
  <si>
    <t>050C-0468535</t>
  </si>
  <si>
    <t>55 8 17 188</t>
  </si>
  <si>
    <t>AAA0091LRHY</t>
  </si>
  <si>
    <t>Calle 57 # 8-49 Aparcadero S2 -96   ETAPA I;  Aparcadero Las Palmas 110 parqueaderos</t>
  </si>
  <si>
    <t>Calle 57 # 8-49 Aparcadero S2 -96 ETAPA I</t>
  </si>
  <si>
    <t>Calle 57 No. 8 - 49 aparcadero S2 - PQ 96</t>
  </si>
  <si>
    <t>050C-0468536</t>
  </si>
  <si>
    <t>55 8 17 189</t>
  </si>
  <si>
    <t>AAA0091LRJH</t>
  </si>
  <si>
    <t>Calle 57 # 8-49 Aparcadero S2 -97   ETAPA I;  Aparcadero Las Palmas 110 parqueaderos</t>
  </si>
  <si>
    <t>Calle 57 # 8-49 Aparcadero S2 -97 ETAPA I</t>
  </si>
  <si>
    <t>Calle 57 No. 8 - 49 aparcadero S2 - PQ 97</t>
  </si>
  <si>
    <t>050C-0468537</t>
  </si>
  <si>
    <t>55 8 17 190</t>
  </si>
  <si>
    <t>AAA0091LRKL</t>
  </si>
  <si>
    <t>Bogotá</t>
  </si>
  <si>
    <t>Carrera 13 A No. 23-65, Casa Sector La Alameda;  Carrera 13 A No 23-65, Bodega Tequendama</t>
  </si>
  <si>
    <t>CARRERA 13 A NO 23-65, Bodega Tequendama</t>
  </si>
  <si>
    <t>Carrera 13 A No. 23-65, Casa Sector La Alameda</t>
  </si>
  <si>
    <t xml:space="preserve">Carrera 13 A No.  23 65 </t>
  </si>
  <si>
    <t>Bodega</t>
  </si>
  <si>
    <t>050C-00564071</t>
  </si>
  <si>
    <t>23 13A 11</t>
  </si>
  <si>
    <t>AAA0029HXWW</t>
  </si>
  <si>
    <t xml:space="preserve">Carrera 7 No. 26-20 Oficina 601, Edificio Seguros Tequendama;  </t>
  </si>
  <si>
    <t>CARRERA 7  NO. 26-20 6TO PISO</t>
  </si>
  <si>
    <t>Carrera 7 No. 26-20 OFICINA 601, Edificio Seguros Tequendama</t>
  </si>
  <si>
    <t xml:space="preserve">Carrera 7 No. 26 20 Of 601 </t>
  </si>
  <si>
    <t>Piso 6</t>
  </si>
  <si>
    <t>050C-00177308</t>
  </si>
  <si>
    <t>AAA0087RKWF</t>
  </si>
  <si>
    <t xml:space="preserve">Inversión </t>
  </si>
  <si>
    <t>EN ARRIENDO</t>
  </si>
  <si>
    <t>Carrera 11  82-01 Local 04, piso 1 y mezanino Centro de Negocios Andino;</t>
  </si>
  <si>
    <t>CRA 11 N° 82-01 LOCAL N° 4 PRIMER PISO</t>
  </si>
  <si>
    <t xml:space="preserve">Carrera 11  82-01 Local 04, piso 1 y mezanino Centro de Negocios Andino </t>
  </si>
  <si>
    <t>AK 11 No. 82-10, Local 4</t>
  </si>
  <si>
    <t>Local 4 y Mezanine</t>
  </si>
  <si>
    <t>050C-01353798</t>
  </si>
  <si>
    <t>8310110100201004</t>
  </si>
  <si>
    <t>AAA0097BUKC</t>
  </si>
  <si>
    <t>7 Bta</t>
  </si>
  <si>
    <t>LOCAL</t>
  </si>
  <si>
    <t>Armenia</t>
  </si>
  <si>
    <t xml:space="preserve">Calle 21 16-37 Oficina 301  Edif. del Banco Popular;  </t>
  </si>
  <si>
    <t>CLL. 21 NOS.16-31/37 OF.301/305</t>
  </si>
  <si>
    <t>Calle 21 16-37 Tercer piso  Oficina 301  Edif. del Banco Popular</t>
  </si>
  <si>
    <t>Calle 21 No. 16-37, 3° piso, Oficina 301 Edif. Del Banco Popular</t>
  </si>
  <si>
    <t>280-0030432</t>
  </si>
  <si>
    <t>63001010400510011901</t>
  </si>
  <si>
    <t>37 Bta</t>
  </si>
  <si>
    <t xml:space="preserve">Calle 21 16-37 Oficina 302  Edif. del Banco Popular;  </t>
  </si>
  <si>
    <t>Calle 21 16-37 Tercer piso  Oficina 302  Edif. del Banco Popular</t>
  </si>
  <si>
    <t>Calle 21 No. 16-37, 3° piso, Oficina 302 Edif. Del Banco Popular</t>
  </si>
  <si>
    <t>280-0030433</t>
  </si>
  <si>
    <t>63001010400510012901</t>
  </si>
  <si>
    <t xml:space="preserve">Calle 21 16-37 Oficina 303  Edif. del Banco Popular;  </t>
  </si>
  <si>
    <t>Calle 21 16-37 Tercer piso  Oficina 303  Edif. del Banco Popular</t>
  </si>
  <si>
    <t>Calle 21 No. 16-37, 3° piso, Oficina 303 Edif. Del Banco Popular</t>
  </si>
  <si>
    <t>280-0030434</t>
  </si>
  <si>
    <t>63001010400510013901</t>
  </si>
  <si>
    <t xml:space="preserve">Calle 21 16-37 Oficina 304  Edif. del Banco Popular; </t>
  </si>
  <si>
    <t>Calle 21 16-37 Tercer piso  Oficina 304  Edif. del Banco Popular</t>
  </si>
  <si>
    <t>Calle 21 No. 16-37, 3° piso, Oficina 304 Edif. Del Banco Popular</t>
  </si>
  <si>
    <t>280-0030435</t>
  </si>
  <si>
    <t>63001010100510014901</t>
  </si>
  <si>
    <t xml:space="preserve">Calle 21 16-37 Oficina 305  Edif. del Banco Popular;  </t>
  </si>
  <si>
    <t>Calle 21 16-37 Tercer piso  Oficina 305  Edif. del Banco Popular</t>
  </si>
  <si>
    <t>Calle 21 No. 16-37, 3° piso, Oficina 305 Edif. Del Banco Popular</t>
  </si>
  <si>
    <t>280-0030436</t>
  </si>
  <si>
    <t>63001010400510015901</t>
  </si>
  <si>
    <t>Cali</t>
  </si>
  <si>
    <t>Carrera 5 No. 10-39, piso 8° Edificio Banco del Comercio;  Calle 10 No 4-47, Edif. Corporación Financ. del Valle</t>
  </si>
  <si>
    <t>Calle 10 No 4-47, Edif Corporación Financ. del Valle</t>
  </si>
  <si>
    <t>Carrera 5 Calle 10 Esquina Edificio Banco del Comercio piso 8</t>
  </si>
  <si>
    <t>Carrera 4 y 5 con calle 10, piso 8°, hoy Ed. Corfivalle P. H.</t>
  </si>
  <si>
    <t>370-0057846</t>
  </si>
  <si>
    <t>760010100031100170005901080024</t>
  </si>
  <si>
    <t>Calle 10 4-47 Garaje 56 Tercer sótano Edif. Bco del Comercio;  Carrera 5 No 10-39, pq. 56</t>
  </si>
  <si>
    <t>Carrera 5 No 10-39, parqueadero 56</t>
  </si>
  <si>
    <t>Calle 10 4-47 Garaje 56 Tercer sótano Edificio Banco del Comercio PH</t>
  </si>
  <si>
    <t>Carrera 4 y 5 con calle 10, garaje 56, hoy Ed. Corfivalle P. H.</t>
  </si>
  <si>
    <t>370-0295149</t>
  </si>
  <si>
    <t>760010100031100170005900000344</t>
  </si>
  <si>
    <t>1710</t>
  </si>
  <si>
    <t>2 Cali</t>
  </si>
  <si>
    <t>Calle 10 4-47 Garajes 72-73 Doble grande Tercer sótano Edif. Bco del Comercio;  Carrera 5 No 10-39, pq. 72-73</t>
  </si>
  <si>
    <t>Carrera 5 No 10-39, parqueadero 72-73</t>
  </si>
  <si>
    <t>Calle 10 4-47 Garajes 72-73 Doble grande 3° sótano Edificio Banco del Comercio PH</t>
  </si>
  <si>
    <t>Carrera 4 y 5 con calle 10, garaje 72-73, hoy Ed. Corfivalle P. H.</t>
  </si>
  <si>
    <t>370-0295162</t>
  </si>
  <si>
    <t>760010100031100170005900000357</t>
  </si>
  <si>
    <t>Calle 10 4-47 Garaje 100 Tercer sótano Edif. Bco del Comercio;  Carrera 5 No 10-39, pq. 100</t>
  </si>
  <si>
    <t>Carrera 5 No 10-39, parqueadero 100</t>
  </si>
  <si>
    <t>Calle 10 4-47 Garaje 100 Tercer sótano Edificio Banco del Comercio PH</t>
  </si>
  <si>
    <t>Carrera 4 y 5 con calle 10, garaje 100, hoy Ed. Corfivalle P. H.</t>
  </si>
  <si>
    <t>370-0295186</t>
  </si>
  <si>
    <t>760010100031100170005900000381</t>
  </si>
  <si>
    <t>Cúcuta</t>
  </si>
  <si>
    <t>Calle 14 Av 4 No. 3-65, oficina 205, Edificio La Previsora S.A.;  Calle 14 Av. 4  No.3-65, Oficina 205</t>
  </si>
  <si>
    <t>Calle 14 Av. 4  No.3-65, Oficina 205</t>
  </si>
  <si>
    <t>Calle 14 Av 4 No. 3-65, oficina 205, Edificio La Previsora S.A.</t>
  </si>
  <si>
    <t>Calle 14 Av 4 No. 3-65, oficina 205, Ed. La Previsora S.A.</t>
  </si>
  <si>
    <t>260-0130834</t>
  </si>
  <si>
    <t>54001010701880047901</t>
  </si>
  <si>
    <t>3 Cúcuta</t>
  </si>
  <si>
    <t>Calle 14 Av 4 No. 3-65, oficina 206, Edificio La Previsora S.A.;  Calle 14 Av. 4  No.3-65, Oficina 206</t>
  </si>
  <si>
    <t>Calle 14 Av. 4  No.3-65, Oficina 206</t>
  </si>
  <si>
    <t>Calle 14 Av 4 No. 3-65, oficina 206, Edificio La Previsora S.A.</t>
  </si>
  <si>
    <t>Calle 14 Av 4 No. 3-65, oficina 206, Ed. La Previsora S.A.</t>
  </si>
  <si>
    <t>260-0130835</t>
  </si>
  <si>
    <t>54001010701880048901</t>
  </si>
  <si>
    <t>Calle 14 Av 4 No. 3-65, oficina 207, Edificio La Previsora S.A.;  Calle 14 Av. 4  No.3-65, Oficina 207</t>
  </si>
  <si>
    <t>Calle 14 Av. 4  No.3-65, Oficina 207</t>
  </si>
  <si>
    <t>Calle 14 Av 4 No. 3-65, oficina 207, Edificio La Previsora S.A.</t>
  </si>
  <si>
    <t>Calle 14 Av 4 No. 3-65, oficina 207, Ed. La Previsora S.A.</t>
  </si>
  <si>
    <t>260-0130836</t>
  </si>
  <si>
    <t>54001010701880049901</t>
  </si>
  <si>
    <t>Calle 14 Av 4 No. 3-65, oficina 208, Edificio La Previsora S.A.;  Calle 14 Av. 4  No.3-65, Oficina 208</t>
  </si>
  <si>
    <t>Calle 14 Av. 4  No.3-65, Oficina 208</t>
  </si>
  <si>
    <t>Calle 14 Av 4 No. 3-65, oficina 208, Edificio La Previsora S.A.</t>
  </si>
  <si>
    <t>Calle 14 Av 4 No. 3-65, oficina 208, Ed. La Previsora S.A.</t>
  </si>
  <si>
    <t>260-0130837</t>
  </si>
  <si>
    <t>54001010701880050901</t>
  </si>
  <si>
    <t>Ibagué</t>
  </si>
  <si>
    <t>Consultorio No. 1 Calle 11 No. 5-20, Edificio La Carolina;  Calle 11 No 5-20 Edificio La Carolina,  Consultorio 1</t>
  </si>
  <si>
    <t>Calle 11 No 5-20 Edificio La Carolina,  Consultorio 1</t>
  </si>
  <si>
    <t>Consultorio No. 1 Calle 11 No. 5-20, Edificio La Carolina</t>
  </si>
  <si>
    <t>Calle 11 No. 5-20, Consultorio No. 1, Ed. La Carolina</t>
  </si>
  <si>
    <t>CONS. 1</t>
  </si>
  <si>
    <t>350-0064889</t>
  </si>
  <si>
    <t>73001010200340030902</t>
  </si>
  <si>
    <t>3 Ibagué</t>
  </si>
  <si>
    <t>Consultorio No. 2 Calle 11 No. 5-20, Edificio La Carolina;  Calle 11 No 5-20 Edificio La Carolina,  Consultorio 2</t>
  </si>
  <si>
    <t>Calle 11 No 5-20 Edificio La Carolina,  Consultorio 2</t>
  </si>
  <si>
    <t>Consultorio No. 2 Calle 11 No. 5-20, Edificio La Carolina</t>
  </si>
  <si>
    <t>Calle 11 No. 5-20, Consultorio No. 2, Ed. La Carolina</t>
  </si>
  <si>
    <t>CONS. 2</t>
  </si>
  <si>
    <t>350-0064890</t>
  </si>
  <si>
    <t>Consultorio No. 3 Calle 11 No. 5-20, Edificio La Carolina;  Calle 11 No 5-20 Edificio La Carolina,  Consultorio 3</t>
  </si>
  <si>
    <t>Calle 11 No 5-20 Edificio La Carolina,  Consultorio 3</t>
  </si>
  <si>
    <t>Consultorio No. 3 Calle 11 No. 5-20, Edificio La Carolina</t>
  </si>
  <si>
    <t>Calle 11 No. 5-20, Consultorio No. 3, Ed.La Carolina</t>
  </si>
  <si>
    <t>CONS. 3</t>
  </si>
  <si>
    <t>350-0064891</t>
  </si>
  <si>
    <t>Manizales</t>
  </si>
  <si>
    <t>Calle 21 #22-42, Oficinas 501 Edificio Banco Sudameris de Colombia;  CALLE 21 NO. 22-38/40/42 OFICINA 501</t>
  </si>
  <si>
    <t>CALLE 21 NO. 22-38/40/42 OFICINAS 501 Y 502</t>
  </si>
  <si>
    <t>Calle 21 #22-42, Oficinas 501 Edificio Banco Sudameris de Colombia</t>
  </si>
  <si>
    <t>Calle 21 # 22-42, oficina 501</t>
  </si>
  <si>
    <t>100-0094158</t>
  </si>
  <si>
    <t>17001010500670094903</t>
  </si>
  <si>
    <t>14 Bta</t>
  </si>
  <si>
    <t>Inversión</t>
  </si>
  <si>
    <t>DESOCUPADO</t>
  </si>
  <si>
    <t>Calle 21 #22-42, Oficinas 502  Edificio Banco Sudameris de Colombia;  CALLE 21 NO. 22-38/40/42 OFICINA 502</t>
  </si>
  <si>
    <t>Calle 21 #22-42, Oficinas 502  Edificio Banco Sudameris de Colombia</t>
  </si>
  <si>
    <t>Calle 21 # 22-42, oficina 502</t>
  </si>
  <si>
    <t>100-0094159</t>
  </si>
  <si>
    <t>17001010500670095903</t>
  </si>
  <si>
    <t xml:space="preserve">Calle 21 #22-38, Garaje 14  Edificio Banco Sudameris de Colombia;  CALLE 21 NO. 22-38/40/42 Pq 14 </t>
  </si>
  <si>
    <t>CALLE 21 NO. 22-38/40/42 PARQUEADEROS 14 Y 15</t>
  </si>
  <si>
    <t>Calle 21 #22-38, Garaje 14  Edificio Banco Sudameris de Colombia</t>
  </si>
  <si>
    <t>Calle 21 # 22-38, garaje 14</t>
  </si>
  <si>
    <t>100-0094139</t>
  </si>
  <si>
    <t>17001010500670077903</t>
  </si>
  <si>
    <t>Calle 21 #22-38, Garaje 15  Edificio Banco Sudameris de Colombia;  CALLE 21 NO. 22-38/40/42 Pq. 15</t>
  </si>
  <si>
    <t>Calle 21 #22-38, Garaje 15  Edificio Banco Sudameris de Colombia</t>
  </si>
  <si>
    <t>Calle 21 # 22-38, garaje 15</t>
  </si>
  <si>
    <t>100-0094140</t>
  </si>
  <si>
    <t>17001010500670078903</t>
  </si>
  <si>
    <t>Medellín</t>
  </si>
  <si>
    <t>Carrera 46 Calle 52, No. 52-36, Oficina 701;  Carrera 46 No 52-36, Edif. Vicente Uribe Rendón, Oficina 701</t>
  </si>
  <si>
    <t>Carrera 46 No 52-36, Edif. Vicente Uribe Rendón, Oficina 701</t>
  </si>
  <si>
    <t>Carrera 46 Calle 52, No.  52-36 Oficina 701</t>
  </si>
  <si>
    <t>Carrera 46 Calle 52, No. 52-36, 7 piso Of. 701</t>
  </si>
  <si>
    <t>001-0311920</t>
  </si>
  <si>
    <t>050010103101900480006901070001</t>
  </si>
  <si>
    <t>18 Mdll,</t>
  </si>
  <si>
    <t>Carrera 46 Calle 52, No. 52-36, 7 piso ofic. 702;  Carrera 46 No 52-36, Edif. Vicente Uribe Rendón, Oficina 702</t>
  </si>
  <si>
    <t>Carrera 46 No 52-36, Edif. Vicente Uribe Rendón, Oficina 702</t>
  </si>
  <si>
    <t>Carrera 46 Calle 52, No.  52-36, 7 piso ofic. 702</t>
  </si>
  <si>
    <t>Carrera 46 Calle 52, No. 52-36, 7 piso Of. 702</t>
  </si>
  <si>
    <t>001-0311921</t>
  </si>
  <si>
    <t>050010103101900480006901070002</t>
  </si>
  <si>
    <t>Carrera 46 Calle 52, No. 52-36, 7 piso ofic. 732;  Carrera 46 No 52-36, Edif. Vicente Uribe Rendón, Oficina 703</t>
  </si>
  <si>
    <t>Carrera 46 No 52-36, Edif. Vicente Uribe Rendón, Oficina 703</t>
  </si>
  <si>
    <t>Carrera 46 Calle 52, No.  52-36, 7 piso ofic. 732</t>
  </si>
  <si>
    <t>Carrera 46 Calle 52, No. 52-36, 7 piso Of. 703</t>
  </si>
  <si>
    <t>001-0311922</t>
  </si>
  <si>
    <t>050010103101900480006901070003</t>
  </si>
  <si>
    <t>Carrera 46 Calle 52, No. 52-36, 7 piso ofic. 704;  Carrera 46 No 52-36, Edif. Vicente Uribe Rendón, Oficina 704</t>
  </si>
  <si>
    <t>Carrera 46 No 52-36, Edif. Vicente Uribe Rendón, Oficina 704</t>
  </si>
  <si>
    <t>Carrera 46 Calle 52, No.  52-36, 7 piso ofic. 704</t>
  </si>
  <si>
    <t>Carrera 46 Calle 52, No. 52-36, 7 piso Of. 704</t>
  </si>
  <si>
    <t>001-0311923</t>
  </si>
  <si>
    <t>050010103101900480006901070004</t>
  </si>
  <si>
    <t>Carrera 46 Calle 52, No. 52-36, 7 piso ofic. 705;  Carrera 46 No 52-36, Edif. Vicente Uribe Rendón, Oficina 705</t>
  </si>
  <si>
    <t>Carrera 46 No 52-36, Edif. Vicente Uribe Rendón, Oficina 705</t>
  </si>
  <si>
    <t>Carrera 46 Calle 52, No.  52-36, 7 piso ofic. 705</t>
  </si>
  <si>
    <t>Carrera 46 Calle 52, No. 52-36, 7 piso Of. 705</t>
  </si>
  <si>
    <t>001-0311924</t>
  </si>
  <si>
    <t>050010103101900480006901070005</t>
  </si>
  <si>
    <t>Carrera 46 Calle 52, No. 52-36, 7 piso ofic. 706;  Carrera 46 No 52-36, Edif. Vicente Uribe Rendón, Oficina 706</t>
  </si>
  <si>
    <t>Carrera 46 No 52-36, Edif. Vicente Uribe Rendón, Oficina 706</t>
  </si>
  <si>
    <t>Carrera 46 Calle 52, No.  52-36, 7 piso ofic. 706</t>
  </si>
  <si>
    <t>Carrera 46 Calle 52, No. 52-36, 7 piso Of. 706</t>
  </si>
  <si>
    <t>001-0311925</t>
  </si>
  <si>
    <t>050010103101900480006901070006</t>
  </si>
  <si>
    <t>Carrera 46 Calle 52, No. 52-36, 7 piso ofic. 707;  Carrera 46 No 52-36, Edif. Vicente Uribe Rendón, Oficina 707</t>
  </si>
  <si>
    <t>Carrera 46 No 52-36, Edif. Vicente Uribe Rendón, Oficina 707</t>
  </si>
  <si>
    <t>Carrera 46 Calle 52, No.  52-36, 7 piso ofic. 707</t>
  </si>
  <si>
    <t>Carrera 46 Calle 52, No. 52-36, 7 piso Of. 707</t>
  </si>
  <si>
    <t>001-0311926</t>
  </si>
  <si>
    <t>050010103101900480006901070007</t>
  </si>
  <si>
    <t>Carrera 46 Calle 52, No. 52-36, 7 piso ofic. 708;  Carrera 46 No 52-36, Edif. Vicente Uribe Rendón, Oficina 708</t>
  </si>
  <si>
    <t>Carrera 46 No 52-36, Edif. Vicente Uribe Rendón, Oficina 708</t>
  </si>
  <si>
    <t>Carrera 46 Calle 52, No.  52-36, 7 piso ofic. 708</t>
  </si>
  <si>
    <t>Carrera 46 Calle 52, No. 52-36, 7 piso Of. 708</t>
  </si>
  <si>
    <t>001-0311927</t>
  </si>
  <si>
    <t>050010103101900480006901070008</t>
  </si>
  <si>
    <t>Carrera 46 Calle 52, No. 52-36, 7 piso ofic. 709;  Carrera 46 No 52-36, Edif. Vicente Uribe Rendón, Oficina 709</t>
  </si>
  <si>
    <t>Carrera 46 No 52-36, Edif. Vicente Uribe Rendón, Oficina 709</t>
  </si>
  <si>
    <t>Carrera 46 Calle 52, No.  52-36, 7 piso ofic. 709</t>
  </si>
  <si>
    <t>Carrera 46 Calle 52, No. 52-36, 7 piso Of. 709</t>
  </si>
  <si>
    <t>001-0311928</t>
  </si>
  <si>
    <t>050010103101900480006901070009</t>
  </si>
  <si>
    <t>Carrera 46 Calle 52, No. 52-36, 7 piso ofic. 710;  Carrera 46 No 52-36, Edif. Vicente Uribe Rendón, Oficina 710</t>
  </si>
  <si>
    <t>Carrera 46 No 52-36, Edif. Vicente Uribe Rendón, Oficina 710</t>
  </si>
  <si>
    <t>Carrera 46 Calle 52, No.  52-36, 7 piso ofic. 710</t>
  </si>
  <si>
    <t>Carrera 46 Calle 52, No. 52-36, 7 piso Of. 710</t>
  </si>
  <si>
    <t>001-0311929</t>
  </si>
  <si>
    <t>050010103101900480006901070010</t>
  </si>
  <si>
    <t>Carrera 46 No 52-36,  Cocineta 7° piso, Edif. Vicente Uribe Rendón</t>
  </si>
  <si>
    <t>Carrera 46 No 52-36, Edif. Vicente Uribe Rendón, Cocineta 7° piso</t>
  </si>
  <si>
    <t>Sin dirección Cocineta séptimo piso</t>
  </si>
  <si>
    <t>001-0311930</t>
  </si>
  <si>
    <t>050010103101900480006901890711</t>
  </si>
  <si>
    <t>CAFETERIA</t>
  </si>
  <si>
    <t>Carrera 46 Calle 52, No.  45-78, Sótano A, garaje No. 44.;   Calle 52 No 45-78, pq. 44</t>
  </si>
  <si>
    <t xml:space="preserve"> Calle 52 No 45-78, parqueadero 44</t>
  </si>
  <si>
    <t>Carrera 46 Calle 52, No.  45-78, Sótano A, puesto para garaje No. 44.</t>
  </si>
  <si>
    <t>Carrera 46 Calle 52, No. 45-78, Sótano A, garaje No.44.</t>
  </si>
  <si>
    <t>001-0311794</t>
  </si>
  <si>
    <t>050010103101900480006901990044</t>
  </si>
  <si>
    <t>Carrera 46 Calle 52, No.  45-78, Sótano A, garaje No. 45.;   Calle 52 No 45-78, pq. 45</t>
  </si>
  <si>
    <t xml:space="preserve"> Calle 52 No 45-78, parqueadero 45</t>
  </si>
  <si>
    <t>Carrera 46 Calle 52, No.  45-78, Sótano A, puesto para garaje No. 45.</t>
  </si>
  <si>
    <t>Carrera 46 Calle 52, No. 45-78, Sótano A, garaje No.45.</t>
  </si>
  <si>
    <t>001-0311795</t>
  </si>
  <si>
    <t>050010103101900480006901990045</t>
  </si>
  <si>
    <t>Carrera 46 Calle 52, No.  45-78, Sótano A, garaje No. 46.;   Calle 52 No 45-78, pq. 46</t>
  </si>
  <si>
    <t xml:space="preserve"> Calle 52 No 45-78, parqueadero 46</t>
  </si>
  <si>
    <t>Carrera 46 Calle 52, No.  45-78, Sótano A, puesto para garaje No. 46.</t>
  </si>
  <si>
    <t>Carrera 46 Calle 52, No. 45-78, Sótano A, garaje No.46.</t>
  </si>
  <si>
    <t>001-0311796</t>
  </si>
  <si>
    <t>050010103101900480006901990046</t>
  </si>
  <si>
    <t>Carrera 46 Calle 52, No.  45-78, Sótano A, garaje No. 47 (Doble);   Calle 52 No 45-78, pq. 47</t>
  </si>
  <si>
    <t xml:space="preserve"> Calle 52 No 45-78, parqueadero 47</t>
  </si>
  <si>
    <t>Carrera 46 Calle 52, No.  45-78, Sótano A, puesto para garaje No. 47 (Doble)</t>
  </si>
  <si>
    <t>Carrera 46 Calle 52, No. 45-78, Sótano A, garaje No.47 (Doble)</t>
  </si>
  <si>
    <t>001-0311797</t>
  </si>
  <si>
    <t>050010103101900480006901990047</t>
  </si>
  <si>
    <t>Carrera 46 Calle 52, No.  45-78, Sótano A, garaje No. 48 (Doble);   Calle 52 No 45-78, pq. 48</t>
  </si>
  <si>
    <t xml:space="preserve"> Calle 52 No 45-78, parqueadero 48</t>
  </si>
  <si>
    <t>Carrera 46 Calle 52, No.  45-78, Sótano A, puesto para garaje No. 48 (Doble)</t>
  </si>
  <si>
    <t>Carrera 46 Calle 52, No. 45-78, Sótano A, garaje No.48 (Doble)</t>
  </si>
  <si>
    <t>001-0311798</t>
  </si>
  <si>
    <t>050010103101900480006901990048</t>
  </si>
  <si>
    <t>Carrera 46 Calle 52, No.  45-78, Sótano A, garaje No. 49.;   Calle 52 No 45-78, pq. 49</t>
  </si>
  <si>
    <t xml:space="preserve"> Calle 52 No 45-78, parqueadero 49</t>
  </si>
  <si>
    <t>Carrera 46 Calle 52, No.  45-78, Sótano A, puesto para garaje No. 49.</t>
  </si>
  <si>
    <t>Carrera 46 Calle 52, No. 45-78, Sótano A, garaje No.49.</t>
  </si>
  <si>
    <t>001-0311799</t>
  </si>
  <si>
    <t>050010103101900480006901990049</t>
  </si>
  <si>
    <t>Carrera 46 Calle 52, No.  45-78, Sótano A, garaje No. 50.;   Calle 52 No 45-78, pq. 50</t>
  </si>
  <si>
    <t xml:space="preserve"> Calle 52 No 45-78, parqueadero 50</t>
  </si>
  <si>
    <t>Carrera 46 Calle 52, No.  45-78, Sótano A, puesto para garaje No. 50.</t>
  </si>
  <si>
    <t>Carrera 46 Calle 52, No. 45-78, Sótano A, garaje No.50.</t>
  </si>
  <si>
    <t>001-0311800</t>
  </si>
  <si>
    <t>050010103101900480006901990050</t>
  </si>
  <si>
    <t>Carrera 46 Calle 52, No.  45-78, Sótano A, garaje No. 51.;   Calle 52 No 45-78, pq. 51</t>
  </si>
  <si>
    <t xml:space="preserve"> Calle 52 No 45-78, parqueadero 51</t>
  </si>
  <si>
    <t>Carrera 46 Calle 52, No.  45-78, Sótano A, puesto para garaje No. 51.</t>
  </si>
  <si>
    <t>Carrera 46 Calle 52, No. 45-78, Sótano A, garaje No.51.</t>
  </si>
  <si>
    <t>001-0311801</t>
  </si>
  <si>
    <t>050010103101900480006901990051</t>
  </si>
  <si>
    <t>Neiva</t>
  </si>
  <si>
    <t>Carrera 7 # 75B-14, Antiguas Instalaciones  CONASA, Neiva (1,96% participación);  Lote 2 Carrera 7 N° 75B-14 Neiva</t>
  </si>
  <si>
    <t>LOTE 2 CARRERA 7 N°  75B-14 NEIVA</t>
  </si>
  <si>
    <t>Carrera 7 # 75B -14, Antiguas Instalaciones  CONASA, Neiva (1,96% participación)</t>
  </si>
  <si>
    <t>Carrera 7 # 75B -14 , Neiva</t>
  </si>
  <si>
    <t>1,96%</t>
  </si>
  <si>
    <t>200-180562</t>
  </si>
  <si>
    <t>41001010900830000000</t>
  </si>
  <si>
    <t>Auto 440-017161</t>
  </si>
  <si>
    <t>Supersociedades Bta.</t>
  </si>
  <si>
    <t>BODEGAS</t>
  </si>
  <si>
    <t>INVADIDO</t>
  </si>
  <si>
    <t xml:space="preserve"> </t>
  </si>
  <si>
    <t>Pasto</t>
  </si>
  <si>
    <t>Calle 19 No. 22-70, Oficina B, Edif. Centro Financiero Nariño Banco del Estado ;  Calle 19 No. 22-70 Of. 2B</t>
  </si>
  <si>
    <t>CALLE 19 NO. 22-70 OFICINAS 2B Y 2D</t>
  </si>
  <si>
    <t xml:space="preserve">Calle 19 No. 22-70, Oficina B, Edif. Centro Financiero Nariño Banco del Estado </t>
  </si>
  <si>
    <t>Ed. Centro Finan. de Nariño Bco. del Estado, Of. "B"</t>
  </si>
  <si>
    <t>301B</t>
  </si>
  <si>
    <t>240-0093222</t>
  </si>
  <si>
    <t>52001010201310044902</t>
  </si>
  <si>
    <t>2 Pasto</t>
  </si>
  <si>
    <t>Calle 19 No. 22-70, Oficina D, Edif. Centro Financiero Nariño Banco del Estado ;  Calle 19 No. 22-70 Of. 2D</t>
  </si>
  <si>
    <t xml:space="preserve">Calle 19 No. 22-70, Oficina D, Edif. Centro Financiero Nariño Banco del Estado </t>
  </si>
  <si>
    <t>Ed. Centro Finan. de Nariño Bco. del Estado, Of. "D"</t>
  </si>
  <si>
    <t>302D</t>
  </si>
  <si>
    <t>240-0093224</t>
  </si>
  <si>
    <t>52001010201310045902</t>
  </si>
  <si>
    <t xml:space="preserve"> Quibdo</t>
  </si>
  <si>
    <t>Carrera 2 No. 24-14, oficina 202 Edificio BCH;  Carrera 2 No 24-14, Edificio BCH, oficicna 202</t>
  </si>
  <si>
    <t>Carrera 2 No 24-14, Edificio BCH, ofiicna 202</t>
  </si>
  <si>
    <t>Lote de terreno Carrear 2 No. 24-14, oficina 202 Edificio BCH</t>
  </si>
  <si>
    <t>Carrera 2 No. 24-14, oficina 202, Edificio BCH</t>
  </si>
  <si>
    <t>180-0007639</t>
  </si>
  <si>
    <t>27001010100000043090190000009</t>
  </si>
  <si>
    <t>31 Bta</t>
  </si>
  <si>
    <t>Carrera 2 No. 24-14, oficina 203 Edificio BCH;  Carrera 2 No 24-14, Edificio BCH, oficina 203</t>
  </si>
  <si>
    <t>Carrera 2 No 24-14, Edificio BCH, oficina 203</t>
  </si>
  <si>
    <t>Lote de terreno Carrear 2 No. 24-14, oficina 203 Edificio BCH</t>
  </si>
  <si>
    <t>Carrear 2 No. 24-14, oficina 203, Edificio BCH</t>
  </si>
  <si>
    <t>180-0007640</t>
  </si>
  <si>
    <t>270010101000000430901900000010</t>
  </si>
  <si>
    <t>Riohacha</t>
  </si>
  <si>
    <t>Calle 7 No. 6-57 Local 101-103 Centro Comercial "Olimpia";  Calle 7 No. 6-57,  Local 101/103 C. Cial. Olimpia</t>
  </si>
  <si>
    <t>Calle 7 No. 6-57, Centro Comercial Olimpia Local 101/103</t>
  </si>
  <si>
    <t>Calle 7 No. 6-57 Centro Comercial "Olimpia" Local 101-103</t>
  </si>
  <si>
    <t>Calle 7 No. 6-57 C. Comercial "Olimpia" Local 101-103</t>
  </si>
  <si>
    <t xml:space="preserve"> 101/103</t>
  </si>
  <si>
    <t>210-0015571</t>
  </si>
  <si>
    <t>44001010200000028090190000006</t>
  </si>
  <si>
    <t xml:space="preserve"> Tunja</t>
  </si>
  <si>
    <t xml:space="preserve">Calle 18 No 11-22, oficina 406;  Sin dirección, Edificio Banco del Estado PH Oficina 406; </t>
  </si>
  <si>
    <t>Calle 18 No 11-22, oficina 406</t>
  </si>
  <si>
    <t>Sin dirección, Edificio Banco del Estado PH Oficina 406</t>
  </si>
  <si>
    <t>Sin dirección, Edificio Banco del Estado PH Of. 406</t>
  </si>
  <si>
    <t>070-0069944</t>
  </si>
  <si>
    <t>15001010100180102903</t>
  </si>
  <si>
    <t>1 Tunja</t>
  </si>
  <si>
    <t>Yopal</t>
  </si>
  <si>
    <t xml:space="preserve">Carrera 29 No. 13-32, Local 4, Edificio DECK 29 </t>
  </si>
  <si>
    <t>470-107914</t>
  </si>
  <si>
    <t xml:space="preserve"> 10104890160902 </t>
  </si>
  <si>
    <t>2 Bta</t>
  </si>
  <si>
    <t xml:space="preserve">Carrera 29 No. 13-40, Local 5, Edificio DECK 29 </t>
  </si>
  <si>
    <t>470-107915</t>
  </si>
  <si>
    <t xml:space="preserve"> 10104890161902 </t>
  </si>
  <si>
    <t xml:space="preserve">Calle 13 No. 27-64, Garaje 3, Edificio DECK 29 </t>
  </si>
  <si>
    <t xml:space="preserve">CALLE 13 No. 27-64, Graje 3, Edificio DECK 29 </t>
  </si>
  <si>
    <t>470-107893</t>
  </si>
  <si>
    <t xml:space="preserve"> 10104890305902 </t>
  </si>
  <si>
    <t xml:space="preserve">Calle 13 No. 27-64, Garaje 5, Edificio DECK 29 </t>
  </si>
  <si>
    <t xml:space="preserve">CALLE 13 No. 27-64, Graje 5, Edificio DECK 29 </t>
  </si>
  <si>
    <t>470-107895</t>
  </si>
  <si>
    <t xml:space="preserve"> 10104890307902 </t>
  </si>
  <si>
    <t>Valor comparativo</t>
  </si>
  <si>
    <r>
      <rPr>
        <b/>
        <sz val="8"/>
        <rFont val="Arial"/>
        <family val="2"/>
      </rPr>
      <t>Nota:</t>
    </r>
    <r>
      <rPr>
        <sz val="8"/>
        <rFont val="Arial"/>
        <family val="2"/>
      </rPr>
      <t xml:space="preserve"> En Propiedad, Planta y Equipo </t>
    </r>
  </si>
  <si>
    <t>Diferencia</t>
  </si>
  <si>
    <t>Inversión (Bienes Realizables- Arriendo)</t>
  </si>
  <si>
    <t>Revocación de la póliza con termino de noventa (90) días y para AMIT, AMCCOPH, Terrrorismo y Sabotaje 10 días. la aseguradora debe contemplar bajo esta cláusula, que la póliza podrá ser revocada unilateralmente por la compañía, mediante noticia escrita certificada enviada al asegurado, a su última dirección registrada, con una anticipación no menor a noventa (90) días y para AMIT Y AMCCOPH diez (10) días de antelación, contados a partir de la fecha del envío. El asegurado en cualquier momento, según lo previsto en el Código de Comercio</t>
  </si>
  <si>
    <r>
      <t xml:space="preserve">Ampliación del plazo para aviso de revocación de la póliza: </t>
    </r>
    <r>
      <rPr>
        <sz val="10"/>
        <rFont val="Century Gothic"/>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t>
    </r>
    <r>
      <rPr>
        <b/>
        <sz val="10"/>
        <rFont val="Century Gothic"/>
        <family val="2"/>
      </rPr>
      <t xml:space="preserve"> (90) días calendario</t>
    </r>
    <r>
      <rPr>
        <sz val="10"/>
        <rFont val="Century Gothic"/>
        <family val="2"/>
      </rPr>
      <t xml:space="preserve">. Los días de anticipación del aviso serán contados a partir de la fecha de recepción por parte del Asegurado de la noticia escrita certificada.
</t>
    </r>
  </si>
  <si>
    <r>
      <t xml:space="preserve">Ampliación del plazo para aviso de revocación de la póliza: </t>
    </r>
    <r>
      <rPr>
        <sz val="10"/>
        <rFont val="Century Gothic"/>
        <family val="2"/>
      </rPr>
      <t>La compañía debe contemplar bajo esta cláusula que la póliza podrá ser revocada unilateralmente por la compañía, mediante noticia escrita certificada enviada al asegurado a su última dirección registrada, con una anticipación no menor de</t>
    </r>
    <r>
      <rPr>
        <b/>
        <sz val="10"/>
        <rFont val="Century Gothic"/>
        <family val="2"/>
      </rPr>
      <t xml:space="preserve"> noventa (90) días;</t>
    </r>
    <r>
      <rPr>
        <sz val="10"/>
        <rFont val="Century Gothic"/>
        <family val="2"/>
      </rPr>
      <t xml:space="preserve"> para la cobertura de Huelga el aviso deberá producirse con una anticipación no menor a diez (10) días calendario. Los días de anticipación del aviso serán contados en juntos casos a partir de la fecha de recepción por parte del Asegurado de la noticia escrita certificada.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</si>
</sst>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_-&quot;$&quot;* #,##0.00_-;\-&quot;$&quot;* #,##0.00_-;_-&quot;$&quot;* &quot;-&quot;??_-;_-@_-"/>
    <numFmt numFmtId="170" formatCode="_(* #,##0_);_(* \(#,##0\);_(* &quot;-&quot;??_);_(@_)"/>
    <numFmt numFmtId="171" formatCode="_-* #,##0.000_-;\-* #,##0.000_-;_-* &quot;-&quot;_-;_-@_-"/>
    <numFmt numFmtId="172" formatCode="_(&quot;$&quot;* #,##0.00_);_(&quot;$&quot;* \(#,##0.00\);_(&quot;$&quot;* &quot;-&quot;??_);_(@_)"/>
    <numFmt numFmtId="173" formatCode="_-* #,##0.0000000_-;\-* #,##0.0000000_-;_-* &quot;-&quot;_-;_-@_-"/>
    <numFmt numFmtId="174" formatCode="_-* #,##0.00\ [$€-1]_-;\-* #,##0.00\ [$€-1]_-;_-* &quot;-&quot;??\ [$€-1]_-"/>
    <numFmt numFmtId="175" formatCode="_-[$€-2]* #,##0.00_-;\-[$€-2]* #,##0.00_-;_-[$€-2]* &quot;-&quot;??_-"/>
    <numFmt numFmtId="176" formatCode="_ [$€]\ * #,##0.00_ ;_ [$€]\ * \-#,##0.00_ ;_ [$€]\ * &quot;-&quot;??_ ;_ @_ "/>
    <numFmt numFmtId="177" formatCode="_([$€]* #,##0.00_);_([$€]* \(#,##0.00\);_([$€]* &quot;-&quot;??_);_(@_)"/>
    <numFmt numFmtId="178" formatCode="_ [$€-2]\ * #,##0.00_ ;_ [$€-2]\ * \-#,##0.00_ ;_ [$€-2]\ * &quot;-&quot;??_ "/>
    <numFmt numFmtId="179" formatCode="_-* #,##0.0000_-;\-* #,##0.0000_-;_-* &quot;-&quot;_-;_-@_-"/>
    <numFmt numFmtId="180" formatCode="_-* #,##0.000000_-;\-* #,##0.000000_-;_-* &quot;-&quot;_-;_-@_-"/>
    <numFmt numFmtId="181" formatCode="_-* #,##0\ _p_t_a_-;\-* #,##0\ _p_t_a_-;_-* &quot;-&quot;\ _p_t_a_-;_-@_-"/>
    <numFmt numFmtId="182" formatCode="_-* #,##0\ _€_-;\-* #,##0\ _€_-;_-* &quot;-&quot;??\ _€_-;_-@_-"/>
    <numFmt numFmtId="183" formatCode="_-* #,##0.00\ _$_-;\-* #,##0.00\ _$_-;_-* &quot;-&quot;??\ _$_-;_-@_-"/>
    <numFmt numFmtId="184" formatCode="_-* #,##0.00\ _€_-;\-* #,##0.00\ _€_-;_-* &quot;-&quot;??\ _€_-;_-@_-"/>
    <numFmt numFmtId="185" formatCode="[$$-240A]\ #,##0"/>
    <numFmt numFmtId="186" formatCode="[$-240A]dddd\,\ dd&quot; de &quot;mmmm&quot; de &quot;yyyy"/>
    <numFmt numFmtId="187" formatCode="_ &quot;$&quot;\ * #,##0.00_ ;_ &quot;$&quot;\ * \-#,##0.00_ ;_ &quot;$&quot;\ * &quot;-&quot;??_ ;_ @_ "/>
    <numFmt numFmtId="188" formatCode="_(&quot;N$&quot;* #,##0.00_);_(&quot;N$&quot;* \(#,##0.00\);_(&quot;N$&quot;* &quot;-&quot;??_);_(@_)"/>
    <numFmt numFmtId="189" formatCode="_-* #,##0.00\ &quot;Pts&quot;_-;\-* #,##0.00\ &quot;Pts&quot;_-;_-* &quot;-&quot;??\ &quot;Pts&quot;_-;_-@_-"/>
    <numFmt numFmtId="190" formatCode="_(&quot;C$&quot;* #,##0.00_);_(&quot;C$&quot;* \(#,##0.00\);_(&quot;C$&quot;* &quot;-&quot;??_);_(@_)"/>
    <numFmt numFmtId="191" formatCode="&quot;£&quot;#,##0.00;[Red]\-&quot;£&quot;#,##0.00"/>
    <numFmt numFmtId="192" formatCode="_-* #,##0.00000_-;\-* #,##0.00000_-;_-* &quot;-&quot;_-;_-@_-"/>
    <numFmt numFmtId="193" formatCode="0.00%;[Red]\(0.00%\)"/>
    <numFmt numFmtId="194" formatCode="0.00_);[Red]\(0.00\)"/>
    <numFmt numFmtId="195" formatCode="&quot;Sí&quot;;&quot;Sí&quot;;&quot;No&quot;"/>
    <numFmt numFmtId="196" formatCode="#.##0,"/>
    <numFmt numFmtId="197" formatCode="\$#,"/>
    <numFmt numFmtId="198" formatCode="#,#00"/>
    <numFmt numFmtId="199" formatCode="0.0%"/>
    <numFmt numFmtId="200" formatCode="0.000"/>
    <numFmt numFmtId="201" formatCode="0.0000"/>
    <numFmt numFmtId="202" formatCode="_(* #,##0.0_);_(* \(#,##0.0\);_(* &quot;-&quot;??_);_(@_)"/>
    <numFmt numFmtId="203" formatCode="_(* #,##0.000_);_(* \(#,##0.000\);_(* &quot;-&quot;??_);_(@_)"/>
    <numFmt numFmtId="204" formatCode="_(* #,##0.0000_);_(* \(#,##0.0000\);_(* &quot;-&quot;??_);_(@_)"/>
    <numFmt numFmtId="205" formatCode="0%;\(0%\)"/>
    <numFmt numFmtId="206" formatCode="_(* #,##0,_);_(* \(#,##0,\);_(* &quot;-&quot;_);_(@_)"/>
    <numFmt numFmtId="207" formatCode="_-* #,##0\ _P_t_s_-;\-* #,##0\ _P_t_s_-;_-* &quot;- &quot;_P_t_s_-;_-@_-"/>
    <numFmt numFmtId="208" formatCode="_-* #,##0.0\ _p_t_a_-;\-* #,##0.0\ _p_t_a_-;_-* &quot;-&quot;??\ _p_t_a_-;_-@_-"/>
    <numFmt numFmtId="209" formatCode="_ * #,##0_ ;_ * \-#,##0_ ;_ * &quot;-&quot;_ ;_ @_ "/>
    <numFmt numFmtId="210" formatCode="&quot;$&quot;\ #,##0;&quot;$&quot;\ \-#,##0"/>
    <numFmt numFmtId="211" formatCode="_-* #,##0.00\ _p_t_a_-;\-* #,##0.00\ _p_t_a_-;_-* &quot;-&quot;??\ _p_t_a_-;_-@_-"/>
    <numFmt numFmtId="212" formatCode="_-* #,##0.00\ &quot;€&quot;_-;\-* #,##0.00\ &quot;€&quot;_-;_-* &quot;-&quot;??\ &quot;€&quot;_-;_-@_-"/>
    <numFmt numFmtId="213" formatCode="_(* #,##0.00000000_);_(* \(#,##0.00000000\);_(* &quot;-&quot;??_);_(@_)"/>
    <numFmt numFmtId="214" formatCode="_-* #,##0.00\ [$€]_-;\-* #,##0.00\ [$€]_-;_-* &quot;-&quot;??\ [$€]_-;_-@_-"/>
    <numFmt numFmtId="215" formatCode="_([$€-2]* #,##0.00_);_([$€-2]* \(#,##0.00\);_([$€-2]* &quot;-&quot;??_)"/>
    <numFmt numFmtId="216" formatCode="[$-240A]d&quot; de &quot;mmmm&quot; de &quot;yyyy;@"/>
    <numFmt numFmtId="217" formatCode="_-* #,##0.00\ _P_t_s_-;\-* #,##0.00\ _P_t_s_-;_-* &quot;-&quot;??\ _P_t_s_-;_-@_-"/>
    <numFmt numFmtId="218" formatCode="_-* #,##0.00\ &quot;$&quot;_-;\-* #,##0.00\ &quot;$&quot;_-;_-* &quot;-&quot;??\ &quot;$&quot;_-;_-@_-"/>
    <numFmt numFmtId="219" formatCode="_-&quot;$&quot;\ * #,##0_-;\-&quot;$&quot;\ * #,##0_-;_-&quot;$&quot;\ * &quot;-&quot;??_-;_-@_-"/>
    <numFmt numFmtId="220" formatCode="&quot;$&quot;\ #,##0.00;[Red]&quot;$&quot;\ #,##0.00"/>
    <numFmt numFmtId="221" formatCode="[$USD]\ #,##0;\-[$USD]\ #,##0"/>
    <numFmt numFmtId="222" formatCode="0.00_)"/>
    <numFmt numFmtId="223" formatCode="_-* #,##0.00_-;\-* #,##0.00_-;_-* &quot;-&quot;_-;_-@_-"/>
    <numFmt numFmtId="224" formatCode="_-* #,##0.0_-;\-* #,##0.0_-;_-* &quot;-&quot;_-;_-@_-"/>
  </numFmts>
  <fonts count="130">
    <font>
      <sz val="11"/>
      <color theme="1"/>
      <name val="Calibri"/>
      <family val="2"/>
      <scheme val="minor"/>
    </font>
    <font>
      <sz val="10"/>
      <color theme="1"/>
      <name val="Arial"/>
      <family val="2"/>
    </font>
    <font>
      <sz val="10"/>
      <color theme="1"/>
      <name val="Arial"/>
      <family val="2"/>
    </font>
    <font>
      <b/>
      <sz val="10"/>
      <color theme="1"/>
      <name val="Century Gothic"/>
      <family val="2"/>
    </font>
    <font>
      <sz val="10"/>
      <color theme="1"/>
      <name val="Century Gothic"/>
      <family val="2"/>
    </font>
    <font>
      <b/>
      <sz val="10"/>
      <name val="Century Gothic"/>
      <family val="2"/>
    </font>
    <font>
      <sz val="10"/>
      <name val="Century Gothic"/>
      <family val="2"/>
    </font>
    <font>
      <sz val="10"/>
      <color indexed="8"/>
      <name val="Century Gothic"/>
      <family val="2"/>
    </font>
    <font>
      <b/>
      <sz val="10"/>
      <color indexed="8"/>
      <name val="Century Gothic"/>
      <family val="2"/>
    </font>
    <font>
      <sz val="10"/>
      <name val="Arial"/>
      <family val="2"/>
    </font>
    <font>
      <sz val="11"/>
      <name val="Calibri"/>
      <family val="2"/>
      <scheme val="minor"/>
    </font>
    <font>
      <sz val="10"/>
      <name val="Verdana"/>
      <family val="2"/>
    </font>
    <font>
      <b/>
      <sz val="14"/>
      <name val="Century Gothic"/>
      <family val="2"/>
    </font>
    <font>
      <b/>
      <sz val="14"/>
      <color theme="1"/>
      <name val="Century Gothic"/>
      <family val="2"/>
    </font>
    <font>
      <sz val="14"/>
      <name val="Calibri"/>
      <family val="2"/>
      <scheme val="minor"/>
    </font>
    <font>
      <sz val="10"/>
      <name val="Times New Roman"/>
      <family val="1"/>
    </font>
    <font>
      <sz val="6.95"/>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theme="1"/>
      <name val="Arial"/>
      <family val="2"/>
    </font>
    <font>
      <sz val="10"/>
      <color indexed="8"/>
      <name val="MS Sans Serif"/>
      <family val="2"/>
    </font>
    <font>
      <sz val="11"/>
      <name val="Arial"/>
      <family val="2"/>
    </font>
    <font>
      <sz val="11"/>
      <color theme="1"/>
      <name val="Arial"/>
      <family val="2"/>
    </font>
    <font>
      <sz val="10"/>
      <name val="Helv"/>
      <family val="2"/>
    </font>
    <font>
      <sz val="11"/>
      <name val="ＭＳ ゴシック"/>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sz val="10"/>
      <color indexed="8"/>
      <name val="Arial"/>
      <family val="2"/>
    </font>
    <font>
      <sz val="10"/>
      <name val="MS Sans Serif"/>
      <family val="2"/>
    </font>
    <font>
      <b/>
      <sz val="11"/>
      <color indexed="56"/>
      <name val="Calibri"/>
      <family val="2"/>
    </font>
    <font>
      <sz val="11"/>
      <color indexed="62"/>
      <name val="Calibri"/>
      <family val="2"/>
    </font>
    <font>
      <sz val="10"/>
      <name val="Courier"/>
      <family val="3"/>
    </font>
    <font>
      <sz val="9"/>
      <name val="Arial"/>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u/>
      <sz val="11"/>
      <color theme="10"/>
      <name val="Calibri"/>
      <family val="2"/>
      <scheme val="minor"/>
    </font>
    <font>
      <u/>
      <sz val="10"/>
      <color indexed="12"/>
      <name val="Arial"/>
      <family val="2"/>
    </font>
    <font>
      <u/>
      <sz val="11"/>
      <color theme="10"/>
      <name val="Calibri"/>
      <family val="2"/>
    </font>
    <font>
      <u/>
      <sz val="11"/>
      <color indexed="12"/>
      <name val="Calibri"/>
      <family val="2"/>
    </font>
    <font>
      <sz val="12"/>
      <color theme="1"/>
      <name val="Calibri"/>
      <family val="2"/>
      <scheme val="minor"/>
    </font>
    <font>
      <sz val="10"/>
      <color indexed="8"/>
      <name val="Palatino Linotype"/>
      <family val="2"/>
    </font>
    <font>
      <sz val="11"/>
      <color indexed="60"/>
      <name val="Calibri"/>
      <family val="2"/>
    </font>
    <font>
      <sz val="10"/>
      <color theme="1"/>
      <name val="Calibri"/>
      <family val="2"/>
      <scheme val="minor"/>
    </font>
    <font>
      <sz val="10"/>
      <color theme="1"/>
      <name val="Palatino Linotype"/>
      <family val="2"/>
    </font>
    <font>
      <b/>
      <sz val="11"/>
      <color indexed="63"/>
      <name val="Calibri"/>
      <family val="2"/>
    </font>
    <font>
      <sz val="11"/>
      <color indexed="8"/>
      <name val="Arial"/>
      <family val="2"/>
    </font>
    <font>
      <sz val="11"/>
      <color indexed="17"/>
      <name val="Arial"/>
      <family val="2"/>
    </font>
    <font>
      <sz val="10"/>
      <color indexed="12"/>
      <name val="Futura Lt BT"/>
      <family val="2"/>
    </font>
    <font>
      <sz val="11"/>
      <color indexed="10"/>
      <name val="Calibri"/>
      <family val="2"/>
    </font>
    <font>
      <b/>
      <sz val="18"/>
      <color indexed="56"/>
      <name val="Cambria"/>
      <family val="2"/>
    </font>
    <font>
      <sz val="18"/>
      <color theme="3"/>
      <name val="Cambria"/>
      <family val="2"/>
      <scheme val="major"/>
    </font>
    <font>
      <b/>
      <sz val="11"/>
      <color indexed="8"/>
      <name val="Calibri"/>
      <family val="2"/>
    </font>
    <font>
      <sz val="8"/>
      <name val="Arial"/>
      <family val="2"/>
    </font>
    <font>
      <u/>
      <sz val="10"/>
      <color indexed="20"/>
      <name val="Arial"/>
      <family val="2"/>
    </font>
    <font>
      <b/>
      <sz val="10"/>
      <name val="MS Sans Serif"/>
      <family val="2"/>
    </font>
    <font>
      <sz val="12"/>
      <name val="Arial Narrow"/>
      <family val="2"/>
    </font>
    <font>
      <b/>
      <sz val="12"/>
      <name val="Arial"/>
      <family val="2"/>
    </font>
    <font>
      <sz val="8"/>
      <name val="Verdana"/>
      <family val="2"/>
    </font>
    <font>
      <sz val="11"/>
      <name val="?? ????"/>
      <family val="3"/>
      <charset val="128"/>
    </font>
    <font>
      <u/>
      <sz val="10"/>
      <color theme="10"/>
      <name val="Arial"/>
      <family val="2"/>
    </font>
    <font>
      <sz val="11"/>
      <name val="Tahoma"/>
      <family val="2"/>
    </font>
    <font>
      <sz val="10"/>
      <name val="Verdana   "/>
    </font>
    <font>
      <sz val="10"/>
      <color indexed="8"/>
      <name val="Trebuchet MS"/>
      <family val="2"/>
    </font>
    <font>
      <sz val="10"/>
      <name val="Arial Unicode MS"/>
      <family val="2"/>
    </font>
    <font>
      <sz val="8"/>
      <color theme="1"/>
      <name val="Tahoma"/>
      <family val="2"/>
    </font>
    <font>
      <sz val="8"/>
      <color indexed="8"/>
      <name val="Tahoma"/>
      <family val="2"/>
    </font>
    <font>
      <sz val="11"/>
      <color theme="1"/>
      <name val="Tahoma"/>
      <family val="2"/>
    </font>
    <font>
      <sz val="10"/>
      <name val="Helv"/>
      <charset val="204"/>
    </font>
    <font>
      <sz val="9"/>
      <color indexed="10"/>
      <name val="Geneva"/>
    </font>
    <font>
      <sz val="10"/>
      <color indexed="8"/>
      <name val="Calibri"/>
      <family val="2"/>
    </font>
    <font>
      <b/>
      <sz val="10"/>
      <color indexed="9"/>
      <name val="Arial"/>
      <family val="2"/>
    </font>
    <font>
      <sz val="10"/>
      <color theme="1"/>
      <name val="Tahoma"/>
      <family val="2"/>
    </font>
    <font>
      <sz val="10"/>
      <color theme="0"/>
      <name val="Tahoma"/>
      <family val="2"/>
    </font>
    <font>
      <sz val="10"/>
      <color rgb="FF000000"/>
      <name val="MS Sans Serif"/>
      <family val="2"/>
    </font>
    <font>
      <sz val="10"/>
      <color indexed="10"/>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8"/>
      <color theme="1"/>
      <name val="Arial"/>
      <family val="2"/>
    </font>
    <font>
      <b/>
      <sz val="11"/>
      <color theme="0"/>
      <name val="Arial Narrow"/>
      <family val="2"/>
    </font>
    <font>
      <sz val="10"/>
      <name val="Arial Narrow"/>
      <family val="2"/>
    </font>
    <font>
      <b/>
      <sz val="10"/>
      <color rgb="FF000000"/>
      <name val="Century Gothic"/>
      <family val="2"/>
    </font>
    <font>
      <b/>
      <sz val="11"/>
      <name val="Calibri"/>
      <family val="2"/>
      <scheme val="minor"/>
    </font>
    <font>
      <b/>
      <sz val="12"/>
      <name val="Century Gothic"/>
      <family val="2"/>
    </font>
    <font>
      <b/>
      <sz val="14"/>
      <color theme="1"/>
      <name val="Calibri"/>
      <family val="2"/>
      <scheme val="minor"/>
    </font>
    <font>
      <b/>
      <u/>
      <sz val="10"/>
      <color theme="1"/>
      <name val="Century Gothic"/>
      <family val="2"/>
    </font>
    <font>
      <sz val="11"/>
      <name val="Arial Narrow"/>
      <family val="2"/>
    </font>
    <font>
      <sz val="6"/>
      <color rgb="FF000000"/>
      <name val="Arial"/>
      <family val="2"/>
    </font>
    <font>
      <b/>
      <sz val="18"/>
      <color theme="1"/>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sz val="14"/>
      <color rgb="FFFF0000"/>
      <name val="Calibri"/>
      <family val="2"/>
      <scheme val="minor"/>
    </font>
    <font>
      <b/>
      <sz val="14"/>
      <name val="Calibri"/>
      <family val="2"/>
      <scheme val="minor"/>
    </font>
    <font>
      <b/>
      <sz val="18"/>
      <name val="Calibri"/>
      <family val="2"/>
      <scheme val="minor"/>
    </font>
    <font>
      <b/>
      <sz val="9"/>
      <color indexed="81"/>
      <name val="Tahoma"/>
      <family val="2"/>
    </font>
    <font>
      <sz val="9"/>
      <color indexed="81"/>
      <name val="Tahoma"/>
      <family val="2"/>
    </font>
    <font>
      <sz val="11"/>
      <name val="Calibri"/>
      <family val="2"/>
    </font>
    <font>
      <sz val="10"/>
      <color rgb="FF000000"/>
      <name val="Calibri"/>
      <family val="2"/>
    </font>
    <font>
      <sz val="10"/>
      <name val="Calibri"/>
      <family val="2"/>
    </font>
    <font>
      <b/>
      <sz val="8"/>
      <name val="Arial"/>
      <family val="2"/>
    </font>
    <font>
      <b/>
      <sz val="16"/>
      <name val="Arial"/>
      <family val="2"/>
    </font>
    <font>
      <b/>
      <vertAlign val="superscript"/>
      <sz val="8"/>
      <name val="Arial"/>
      <family val="2"/>
    </font>
    <font>
      <sz val="8"/>
      <color rgb="FFFF0000"/>
      <name val="Arial"/>
      <family val="2"/>
    </font>
  </fonts>
  <fills count="78">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26"/>
        <bgColor indexed="64"/>
      </patternFill>
    </fill>
    <fill>
      <patternFill patternType="solid">
        <fgColor rgb="FF7030A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CC"/>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rgb="FF00B05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rgb="FF000000"/>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009">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43" fontId="9" fillId="0" borderId="0" applyFont="0" applyFill="0" applyBorder="0" applyAlignment="0" applyProtection="0"/>
    <xf numFmtId="168" fontId="16"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168" fontId="9" fillId="0" borderId="0" applyFont="0" applyFill="0" applyBorder="0" applyAlignment="0" applyProtection="0"/>
    <xf numFmtId="167" fontId="16" fillId="0" borderId="0" applyFont="0" applyFill="0" applyBorder="0" applyAlignment="0" applyProtection="0"/>
    <xf numFmtId="0" fontId="36"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1" fillId="39" borderId="0" applyNumberFormat="0" applyBorder="0" applyAlignment="0" applyProtection="0"/>
    <xf numFmtId="0" fontId="17" fillId="16"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17" fillId="36" borderId="0" applyNumberFormat="0" applyBorder="0" applyAlignment="0" applyProtection="0"/>
    <xf numFmtId="0" fontId="41" fillId="39" borderId="0" applyNumberFormat="0" applyBorder="0" applyAlignment="0" applyProtection="0"/>
    <xf numFmtId="0" fontId="17" fillId="16" borderId="0" applyNumberFormat="0" applyBorder="0" applyAlignment="0" applyProtection="0"/>
    <xf numFmtId="0" fontId="41" fillId="39"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41" fillId="44" borderId="0" applyNumberFormat="0" applyBorder="0" applyAlignment="0" applyProtection="0"/>
    <xf numFmtId="0" fontId="17" fillId="36" borderId="0" applyNumberFormat="0" applyBorder="0" applyAlignment="0" applyProtection="0"/>
    <xf numFmtId="0" fontId="41" fillId="4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9" fillId="0" borderId="0"/>
    <xf numFmtId="0" fontId="42" fillId="54" borderId="0" applyNumberFormat="0" applyBorder="0" applyAlignment="0" applyProtection="0"/>
    <xf numFmtId="0" fontId="33" fillId="15"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43" fillId="40" borderId="0" applyNumberFormat="0" applyBorder="0" applyAlignment="0" applyProtection="0"/>
    <xf numFmtId="0" fontId="23" fillId="9" borderId="0" applyNumberFormat="0" applyBorder="0" applyAlignment="0" applyProtection="0"/>
    <xf numFmtId="0" fontId="44" fillId="41" borderId="0" applyNumberFormat="0" applyBorder="0" applyAlignment="0" applyProtection="0"/>
    <xf numFmtId="0" fontId="22" fillId="8"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27" fillId="12" borderId="29" applyNumberFormat="0" applyAlignment="0" applyProtection="0"/>
    <xf numFmtId="0" fontId="45" fillId="45" borderId="35" applyNumberFormat="0" applyAlignment="0" applyProtection="0"/>
    <xf numFmtId="0" fontId="27" fillId="12" borderId="29" applyNumberFormat="0" applyAlignment="0" applyProtection="0"/>
    <xf numFmtId="0" fontId="45" fillId="45" borderId="35" applyNumberFormat="0" applyAlignment="0" applyProtection="0"/>
    <xf numFmtId="0" fontId="27" fillId="12" borderId="29" applyNumberFormat="0" applyAlignment="0" applyProtection="0"/>
    <xf numFmtId="37" fontId="46" fillId="0" borderId="0"/>
    <xf numFmtId="0" fontId="47" fillId="58" borderId="36" applyNumberFormat="0" applyAlignment="0" applyProtection="0"/>
    <xf numFmtId="0" fontId="29" fillId="13" borderId="32" applyNumberFormat="0" applyAlignment="0" applyProtection="0"/>
    <xf numFmtId="0" fontId="47" fillId="58" borderId="36" applyNumberFormat="0" applyAlignment="0" applyProtection="0"/>
    <xf numFmtId="0" fontId="29" fillId="13" borderId="32" applyNumberFormat="0" applyAlignment="0" applyProtection="0"/>
    <xf numFmtId="0" fontId="48" fillId="0" borderId="37" applyNumberFormat="0" applyFill="0" applyAlignment="0" applyProtection="0"/>
    <xf numFmtId="0" fontId="28" fillId="0" borderId="31" applyNumberFormat="0" applyFill="0" applyAlignment="0" applyProtection="0"/>
    <xf numFmtId="0" fontId="48" fillId="0" borderId="37" applyNumberFormat="0" applyFill="0" applyAlignment="0" applyProtection="0"/>
    <xf numFmtId="0" fontId="28" fillId="0" borderId="31" applyNumberFormat="0" applyFill="0" applyAlignment="0" applyProtection="0"/>
    <xf numFmtId="0" fontId="47" fillId="58" borderId="36" applyNumberFormat="0" applyAlignment="0" applyProtection="0"/>
    <xf numFmtId="3" fontId="9" fillId="0" borderId="0" applyFill="0" applyBorder="0">
      <alignment horizontal="right"/>
    </xf>
    <xf numFmtId="4" fontId="49" fillId="0" borderId="0">
      <protection locked="0"/>
    </xf>
    <xf numFmtId="165" fontId="9" fillId="0" borderId="0" applyFont="0" applyFill="0" applyBorder="0" applyAlignment="0" applyProtection="0"/>
    <xf numFmtId="167" fontId="9" fillId="0" borderId="0" applyFont="0" applyFill="0" applyBorder="0" applyAlignment="0" applyProtection="0"/>
    <xf numFmtId="167" fontId="35" fillId="0" borderId="0" applyFont="0" applyFill="0" applyBorder="0" applyAlignment="0" applyProtection="0"/>
    <xf numFmtId="167" fontId="50" fillId="0" borderId="0" applyFont="0" applyFill="0" applyBorder="0" applyAlignment="0" applyProtection="0"/>
    <xf numFmtId="171" fontId="9" fillId="0" borderId="0">
      <protection locked="0"/>
    </xf>
    <xf numFmtId="172" fontId="9" fillId="0" borderId="0" applyFont="0" applyFill="0" applyBorder="0" applyAlignment="0" applyProtection="0"/>
    <xf numFmtId="172" fontId="17" fillId="0" borderId="0" applyFont="0" applyFill="0" applyBorder="0" applyAlignment="0" applyProtection="0"/>
    <xf numFmtId="172" fontId="17" fillId="0" borderId="0" applyFont="0" applyFill="0" applyBorder="0" applyAlignment="0" applyProtection="0"/>
    <xf numFmtId="172" fontId="50" fillId="0" borderId="0" applyFont="0" applyFill="0" applyBorder="0" applyAlignment="0" applyProtection="0"/>
    <xf numFmtId="173" fontId="9" fillId="0" borderId="0">
      <protection locked="0"/>
    </xf>
    <xf numFmtId="0" fontId="52" fillId="0" borderId="0" applyNumberFormat="0" applyFill="0" applyBorder="0" applyAlignment="0" applyProtection="0"/>
    <xf numFmtId="0" fontId="21" fillId="0" borderId="0" applyNumberFormat="0" applyFill="0" applyBorder="0" applyAlignment="0" applyProtection="0"/>
    <xf numFmtId="0" fontId="52" fillId="0" borderId="0" applyNumberFormat="0" applyFill="0" applyBorder="0" applyAlignment="0" applyProtection="0"/>
    <xf numFmtId="0" fontId="21" fillId="0" borderId="0" applyNumberFormat="0" applyFill="0" applyBorder="0" applyAlignment="0" applyProtection="0"/>
    <xf numFmtId="0" fontId="42" fillId="54" borderId="0" applyNumberFormat="0" applyBorder="0" applyAlignment="0" applyProtection="0"/>
    <xf numFmtId="0" fontId="33" fillId="15" borderId="0" applyNumberFormat="0" applyBorder="0" applyAlignment="0" applyProtection="0"/>
    <xf numFmtId="0" fontId="42" fillId="54" borderId="0" applyNumberFormat="0" applyBorder="0" applyAlignment="0" applyProtection="0"/>
    <xf numFmtId="0" fontId="33" fillId="15"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53" fillId="44" borderId="35" applyNumberFormat="0" applyAlignment="0" applyProtection="0"/>
    <xf numFmtId="0" fontId="25" fillId="11" borderId="29" applyNumberFormat="0" applyAlignment="0" applyProtection="0"/>
    <xf numFmtId="0" fontId="53" fillId="44" borderId="35" applyNumberFormat="0" applyAlignment="0" applyProtection="0"/>
    <xf numFmtId="0" fontId="25" fillId="11" borderId="29"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76" fontId="9" fillId="0" borderId="0" applyNumberFormat="0" applyFont="0" applyFill="0" applyBorder="0" applyAlignment="0" applyProtection="0"/>
    <xf numFmtId="177" fontId="54" fillId="0" borderId="0" applyFont="0" applyFill="0" applyBorder="0" applyAlignment="0" applyProtection="0"/>
    <xf numFmtId="178" fontId="55" fillId="0" borderId="0" applyFont="0" applyFill="0" applyBorder="0" applyAlignment="0" applyProtection="0"/>
    <xf numFmtId="178"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41" fillId="0" borderId="0"/>
    <xf numFmtId="0" fontId="9" fillId="0" borderId="0"/>
    <xf numFmtId="0" fontId="56" fillId="0" borderId="0" applyNumberFormat="0" applyFill="0" applyBorder="0" applyAlignment="0" applyProtection="0"/>
    <xf numFmtId="0" fontId="31" fillId="0" borderId="0" applyNumberFormat="0" applyFill="0" applyBorder="0" applyAlignment="0" applyProtection="0"/>
    <xf numFmtId="179" fontId="9" fillId="0" borderId="0">
      <protection locked="0"/>
    </xf>
    <xf numFmtId="0" fontId="57" fillId="0" borderId="0" applyNumberFormat="0" applyFill="0" applyBorder="0" applyAlignment="0" applyProtection="0">
      <alignment vertical="top"/>
      <protection locked="0"/>
    </xf>
    <xf numFmtId="0" fontId="44" fillId="41" borderId="0" applyNumberFormat="0" applyBorder="0" applyAlignment="0" applyProtection="0"/>
    <xf numFmtId="0" fontId="58" fillId="0" borderId="38" applyNumberFormat="0" applyFill="0" applyAlignment="0" applyProtection="0"/>
    <xf numFmtId="0" fontId="19" fillId="0" borderId="26"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52" fillId="0" borderId="0" applyNumberFormat="0" applyFill="0" applyBorder="0" applyAlignment="0" applyProtection="0"/>
    <xf numFmtId="180" fontId="9" fillId="0" borderId="0">
      <protection locked="0"/>
    </xf>
    <xf numFmtId="180" fontId="9" fillId="0" borderId="0">
      <protection locked="0"/>
    </xf>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3" fillId="40" borderId="0" applyNumberFormat="0" applyBorder="0" applyAlignment="0" applyProtection="0"/>
    <xf numFmtId="0" fontId="23" fillId="9" borderId="0" applyNumberFormat="0" applyBorder="0" applyAlignment="0" applyProtection="0"/>
    <xf numFmtId="0" fontId="43" fillId="40" borderId="0" applyNumberFormat="0" applyBorder="0" applyAlignment="0" applyProtection="0"/>
    <xf numFmtId="0" fontId="23" fillId="9" borderId="0" applyNumberFormat="0" applyBorder="0" applyAlignment="0" applyProtection="0"/>
    <xf numFmtId="0" fontId="53" fillId="44" borderId="35" applyNumberFormat="0" applyAlignment="0" applyProtection="0"/>
    <xf numFmtId="0" fontId="53" fillId="45" borderId="35" applyNumberFormat="0" applyAlignment="0" applyProtection="0"/>
    <xf numFmtId="40" fontId="37" fillId="0" borderId="41">
      <alignment vertical="center"/>
    </xf>
    <xf numFmtId="0" fontId="48" fillId="0" borderId="37" applyNumberFormat="0" applyFill="0" applyAlignment="0" applyProtection="0"/>
    <xf numFmtId="181" fontId="9" fillId="0" borderId="0" applyFont="0" applyFill="0" applyBorder="0" applyAlignment="0" applyProtection="0"/>
    <xf numFmtId="0" fontId="9" fillId="0" borderId="0" applyFont="0" applyFill="0" applyBorder="0" applyAlignment="0" applyProtection="0"/>
    <xf numFmtId="167" fontId="35" fillId="0" borderId="0" applyFont="0" applyFill="0" applyBorder="0" applyAlignment="0" applyProtection="0"/>
    <xf numFmtId="178" fontId="9" fillId="0" borderId="0" applyFont="0" applyFill="0" applyBorder="0" applyAlignment="0" applyProtection="0"/>
    <xf numFmtId="167" fontId="35" fillId="0" borderId="0" applyFont="0" applyFill="0" applyBorder="0" applyAlignment="0" applyProtection="0"/>
    <xf numFmtId="178" fontId="9" fillId="0" borderId="0" applyFont="0" applyFill="0" applyBorder="0" applyAlignment="0" applyProtection="0"/>
    <xf numFmtId="168" fontId="9" fillId="0" borderId="0" applyFont="0" applyFill="0" applyBorder="0" applyAlignment="0" applyProtection="0"/>
    <xf numFmtId="167" fontId="35" fillId="0" borderId="0" applyFont="0" applyFill="0" applyBorder="0" applyAlignment="0" applyProtection="0"/>
    <xf numFmtId="182" fontId="9" fillId="0" borderId="0" applyFont="0" applyFill="0" applyBorder="0" applyAlignment="0" applyProtection="0"/>
    <xf numFmtId="167" fontId="3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7" fontId="17" fillId="0" borderId="0" applyFont="0" applyFill="0" applyBorder="0" applyAlignment="0" applyProtection="0"/>
    <xf numFmtId="43" fontId="9" fillId="0" borderId="0" applyFont="0" applyFill="0" applyBorder="0" applyAlignment="0" applyProtection="0"/>
    <xf numFmtId="167" fontId="17" fillId="0" borderId="0" applyFont="0" applyFill="0" applyBorder="0" applyAlignment="0" applyProtection="0"/>
    <xf numFmtId="183"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64" fillId="0" borderId="0" applyFont="0" applyFill="0" applyBorder="0" applyAlignment="0" applyProtection="0"/>
    <xf numFmtId="167" fontId="64" fillId="0" borderId="0" applyFont="0" applyFill="0" applyBorder="0" applyAlignment="0" applyProtection="0"/>
    <xf numFmtId="167" fontId="64" fillId="0" borderId="0" applyFont="0" applyFill="0" applyBorder="0" applyAlignment="0" applyProtection="0"/>
    <xf numFmtId="184" fontId="9" fillId="0" borderId="0" applyFont="0" applyFill="0" applyBorder="0" applyAlignment="0" applyProtection="0"/>
    <xf numFmtId="167" fontId="41" fillId="0" borderId="0" applyFont="0" applyFill="0" applyBorder="0" applyAlignment="0" applyProtection="0"/>
    <xf numFmtId="185" fontId="9" fillId="0" borderId="0" applyFont="0" applyFill="0" applyBorder="0" applyAlignment="0" applyProtection="0"/>
    <xf numFmtId="167" fontId="17" fillId="0" borderId="0" applyFont="0" applyFill="0" applyBorder="0" applyAlignment="0" applyProtection="0"/>
    <xf numFmtId="184" fontId="17" fillId="0" borderId="0" applyFont="0" applyFill="0" applyBorder="0" applyAlignment="0" applyProtection="0"/>
    <xf numFmtId="43" fontId="17" fillId="0" borderId="0" applyFont="0" applyFill="0" applyBorder="0" applyAlignment="0" applyProtection="0"/>
    <xf numFmtId="186" fontId="9" fillId="0" borderId="0" applyFont="0" applyFill="0" applyBorder="0" applyAlignment="0" applyProtection="0"/>
    <xf numFmtId="43" fontId="17" fillId="0" borderId="0" applyFont="0" applyFill="0" applyBorder="0" applyAlignment="0" applyProtection="0"/>
    <xf numFmtId="168" fontId="9" fillId="0" borderId="0" applyFont="0" applyFill="0" applyBorder="0" applyAlignment="0" applyProtection="0"/>
    <xf numFmtId="184" fontId="41" fillId="0" borderId="0" applyFont="0" applyFill="0" applyBorder="0" applyAlignment="0" applyProtection="0"/>
    <xf numFmtId="43" fontId="1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ill="0" applyBorder="0" applyAlignment="0" applyProtection="0"/>
    <xf numFmtId="167" fontId="41"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84" fontId="9" fillId="0" borderId="0" applyFont="0" applyFill="0" applyBorder="0" applyAlignment="0" applyProtection="0"/>
    <xf numFmtId="178" fontId="9"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8" fontId="9" fillId="0" borderId="0" applyFont="0" applyFill="0" applyBorder="0" applyAlignment="0" applyProtection="0"/>
    <xf numFmtId="178" fontId="9" fillId="0" borderId="0" applyFont="0" applyFill="0" applyBorder="0" applyAlignment="0" applyProtection="0"/>
    <xf numFmtId="167" fontId="38" fillId="0" borderId="0" applyFont="0" applyFill="0" applyBorder="0" applyAlignment="0" applyProtection="0"/>
    <xf numFmtId="168" fontId="9"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85" fontId="9" fillId="0" borderId="0" applyFont="0" applyFill="0" applyBorder="0" applyAlignment="0" applyProtection="0"/>
    <xf numFmtId="178" fontId="9" fillId="0" borderId="0" applyFont="0" applyFill="0" applyBorder="0" applyAlignment="0" applyProtection="0"/>
    <xf numFmtId="166" fontId="35" fillId="0" borderId="0" applyFont="0" applyFill="0" applyBorder="0" applyAlignment="0" applyProtection="0"/>
    <xf numFmtId="166" fontId="9" fillId="0" borderId="0" applyFill="0" applyBorder="0" applyAlignment="0" applyProtection="0"/>
    <xf numFmtId="187" fontId="9" fillId="0" borderId="0" applyFont="0" applyFill="0" applyBorder="0" applyAlignment="0" applyProtection="0"/>
    <xf numFmtId="166" fontId="9" fillId="0" borderId="0" applyFont="0" applyFill="0" applyBorder="0" applyAlignment="0" applyProtection="0"/>
    <xf numFmtId="172" fontId="34" fillId="0" borderId="0" applyFont="0" applyFill="0" applyBorder="0" applyAlignment="0" applyProtection="0"/>
    <xf numFmtId="166" fontId="4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9" fontId="9" fillId="0" borderId="0" applyFont="0" applyFill="0" applyBorder="0" applyAlignment="0" applyProtection="0"/>
    <xf numFmtId="166" fontId="17" fillId="0" borderId="0" applyFont="0" applyFill="0" applyBorder="0" applyAlignment="0" applyProtection="0"/>
    <xf numFmtId="44" fontId="65" fillId="0" borderId="0" applyFont="0" applyFill="0" applyBorder="0" applyAlignment="0" applyProtection="0"/>
    <xf numFmtId="166" fontId="9" fillId="0" borderId="0" applyFill="0" applyBorder="0" applyAlignment="0" applyProtection="0"/>
    <xf numFmtId="166" fontId="9" fillId="0" borderId="0" applyFill="0" applyBorder="0" applyAlignment="0" applyProtection="0"/>
    <xf numFmtId="188" fontId="9" fillId="0" borderId="0" applyFont="0" applyFill="0" applyBorder="0" applyAlignment="0" applyProtection="0"/>
    <xf numFmtId="187" fontId="9" fillId="0" borderId="0" applyFont="0" applyFill="0" applyBorder="0" applyAlignment="0" applyProtection="0"/>
    <xf numFmtId="169" fontId="9" fillId="0" borderId="0" applyFont="0" applyFill="0" applyBorder="0" applyAlignment="0" applyProtection="0"/>
    <xf numFmtId="166" fontId="17"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87"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91" fontId="9" fillId="0" borderId="0" applyFont="0" applyFill="0" applyBorder="0" applyAlignment="0" applyProtection="0"/>
    <xf numFmtId="0" fontId="66" fillId="59" borderId="0" applyNumberFormat="0" applyBorder="0" applyAlignment="0" applyProtection="0"/>
    <xf numFmtId="0" fontId="24" fillId="10" borderId="0" applyNumberFormat="0" applyBorder="0" applyAlignment="0" applyProtection="0"/>
    <xf numFmtId="0" fontId="66" fillId="59" borderId="0" applyNumberFormat="0" applyBorder="0" applyAlignment="0" applyProtection="0"/>
    <xf numFmtId="0" fontId="24" fillId="10" borderId="0" applyNumberFormat="0" applyBorder="0" applyAlignment="0" applyProtection="0"/>
    <xf numFmtId="0" fontId="54" fillId="0" borderId="0"/>
    <xf numFmtId="0" fontId="17" fillId="0" borderId="0"/>
    <xf numFmtId="0" fontId="9" fillId="0" borderId="0"/>
    <xf numFmtId="0" fontId="17" fillId="0" borderId="0"/>
    <xf numFmtId="0" fontId="9" fillId="0" borderId="0"/>
    <xf numFmtId="0" fontId="17" fillId="0" borderId="0"/>
    <xf numFmtId="0" fontId="17" fillId="0" borderId="0"/>
    <xf numFmtId="0" fontId="9" fillId="0" borderId="0"/>
    <xf numFmtId="0" fontId="17" fillId="0" borderId="0"/>
    <xf numFmtId="0" fontId="67" fillId="0" borderId="0"/>
    <xf numFmtId="0" fontId="17" fillId="0" borderId="0"/>
    <xf numFmtId="0" fontId="9" fillId="0" borderId="0" applyNumberFormat="0" applyFill="0" applyBorder="0" applyAlignment="0" applyProtection="0"/>
    <xf numFmtId="0" fontId="17" fillId="0" borderId="0"/>
    <xf numFmtId="0" fontId="17" fillId="0" borderId="0"/>
    <xf numFmtId="0" fontId="9" fillId="0" borderId="0" applyNumberFormat="0" applyFill="0" applyBorder="0" applyAlignment="0" applyProtection="0"/>
    <xf numFmtId="0" fontId="35" fillId="0" borderId="0"/>
    <xf numFmtId="0" fontId="64" fillId="0" borderId="0"/>
    <xf numFmtId="0" fontId="64" fillId="0" borderId="0"/>
    <xf numFmtId="0" fontId="9" fillId="0" borderId="0"/>
    <xf numFmtId="0" fontId="17" fillId="0" borderId="0"/>
    <xf numFmtId="0" fontId="17" fillId="0" borderId="0"/>
    <xf numFmtId="0" fontId="64" fillId="0" borderId="0"/>
    <xf numFmtId="0" fontId="17" fillId="0" borderId="0"/>
    <xf numFmtId="0" fontId="38" fillId="0" borderId="0"/>
    <xf numFmtId="185" fontId="17" fillId="0" borderId="0"/>
    <xf numFmtId="185" fontId="17" fillId="0" borderId="0"/>
    <xf numFmtId="0" fontId="9" fillId="0" borderId="0"/>
    <xf numFmtId="0" fontId="9" fillId="0" borderId="0"/>
    <xf numFmtId="0" fontId="9" fillId="0" borderId="0"/>
    <xf numFmtId="0" fontId="41" fillId="0" borderId="0" applyNumberFormat="0" applyFill="0" applyBorder="0" applyAlignment="0" applyProtection="0"/>
    <xf numFmtId="0" fontId="9" fillId="0" borderId="0"/>
    <xf numFmtId="0" fontId="17" fillId="0" borderId="0"/>
    <xf numFmtId="0" fontId="9" fillId="0" borderId="0" applyNumberFormat="0" applyFill="0" applyBorder="0" applyAlignment="0" applyProtection="0"/>
    <xf numFmtId="0" fontId="17" fillId="0" borderId="0"/>
    <xf numFmtId="0" fontId="9"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17" fillId="0" borderId="0"/>
    <xf numFmtId="0" fontId="17" fillId="0" borderId="0"/>
    <xf numFmtId="0" fontId="17" fillId="0" borderId="0"/>
    <xf numFmtId="0" fontId="9" fillId="0" borderId="0" applyNumberFormat="0" applyFill="0" applyBorder="0" applyAlignment="0" applyProtection="0"/>
    <xf numFmtId="0" fontId="9" fillId="0" borderId="0" applyNumberFormat="0" applyFill="0" applyBorder="0" applyAlignment="0" applyProtection="0"/>
    <xf numFmtId="0" fontId="50" fillId="0" borderId="0">
      <alignment vertical="top"/>
    </xf>
    <xf numFmtId="0" fontId="9" fillId="0" borderId="0" applyNumberFormat="0" applyFill="0" applyBorder="0" applyAlignment="0" applyProtection="0"/>
    <xf numFmtId="0" fontId="50" fillId="0" borderId="0">
      <alignment vertical="top"/>
    </xf>
    <xf numFmtId="0" fontId="9" fillId="0" borderId="0" applyNumberFormat="0" applyFill="0" applyBorder="0" applyAlignment="0" applyProtection="0"/>
    <xf numFmtId="0" fontId="9" fillId="0" borderId="0"/>
    <xf numFmtId="0" fontId="17" fillId="0" borderId="0"/>
    <xf numFmtId="0" fontId="17" fillId="0" borderId="0"/>
    <xf numFmtId="0" fontId="9" fillId="0" borderId="0" applyNumberFormat="0" applyFill="0" applyBorder="0" applyAlignment="0" applyProtection="0"/>
    <xf numFmtId="0" fontId="41" fillId="0" borderId="0"/>
    <xf numFmtId="0" fontId="9" fillId="0" borderId="0"/>
    <xf numFmtId="0" fontId="9" fillId="0" borderId="0"/>
    <xf numFmtId="0" fontId="9" fillId="0" borderId="0" applyNumberFormat="0" applyFill="0" applyBorder="0" applyAlignment="0" applyProtection="0"/>
    <xf numFmtId="0" fontId="17" fillId="0" borderId="0"/>
    <xf numFmtId="0" fontId="38" fillId="0" borderId="0"/>
    <xf numFmtId="0" fontId="35"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7" fillId="0" borderId="0"/>
    <xf numFmtId="0" fontId="17" fillId="0" borderId="0"/>
    <xf numFmtId="0" fontId="9" fillId="0" borderId="0"/>
    <xf numFmtId="0" fontId="9" fillId="0" borderId="0"/>
    <xf numFmtId="0" fontId="9" fillId="0" borderId="0"/>
    <xf numFmtId="0" fontId="17" fillId="0" borderId="0"/>
    <xf numFmtId="0" fontId="17" fillId="0" borderId="0"/>
    <xf numFmtId="0" fontId="9" fillId="0" borderId="0"/>
    <xf numFmtId="0" fontId="50" fillId="0" borderId="0"/>
    <xf numFmtId="0" fontId="9" fillId="0" borderId="0" applyNumberFormat="0" applyFill="0" applyBorder="0" applyAlignment="0" applyProtection="0"/>
    <xf numFmtId="0" fontId="17" fillId="0" borderId="0"/>
    <xf numFmtId="0" fontId="17" fillId="0" borderId="0"/>
    <xf numFmtId="0" fontId="17" fillId="0" borderId="0"/>
    <xf numFmtId="0" fontId="17" fillId="0" borderId="0"/>
    <xf numFmtId="0" fontId="9" fillId="0" borderId="0"/>
    <xf numFmtId="0" fontId="41" fillId="0" borderId="0"/>
    <xf numFmtId="0" fontId="17" fillId="0" borderId="0"/>
    <xf numFmtId="0" fontId="9" fillId="0" borderId="0" applyNumberFormat="0" applyFill="0" applyBorder="0" applyAlignment="0" applyProtection="0"/>
    <xf numFmtId="0" fontId="51" fillId="0" borderId="0"/>
    <xf numFmtId="0" fontId="9" fillId="0" borderId="0"/>
    <xf numFmtId="0" fontId="17" fillId="0" borderId="0"/>
    <xf numFmtId="0" fontId="9" fillId="0" borderId="0"/>
    <xf numFmtId="0" fontId="17" fillId="0" borderId="0"/>
    <xf numFmtId="0" fontId="51" fillId="0" borderId="0"/>
    <xf numFmtId="0" fontId="9" fillId="0" borderId="0"/>
    <xf numFmtId="0" fontId="35" fillId="0" borderId="0"/>
    <xf numFmtId="0" fontId="68" fillId="0" borderId="0"/>
    <xf numFmtId="0" fontId="9" fillId="0" borderId="0" applyNumberFormat="0" applyFill="0" applyBorder="0" applyAlignment="0" applyProtection="0"/>
    <xf numFmtId="0" fontId="35" fillId="0" borderId="0"/>
    <xf numFmtId="0" fontId="17" fillId="0" borderId="0"/>
    <xf numFmtId="0" fontId="17" fillId="0" borderId="0"/>
    <xf numFmtId="0" fontId="17" fillId="0" borderId="0"/>
    <xf numFmtId="0" fontId="17" fillId="0" borderId="0"/>
    <xf numFmtId="0" fontId="9" fillId="0" borderId="0" applyNumberFormat="0" applyFill="0" applyBorder="0" applyAlignment="0" applyProtection="0"/>
    <xf numFmtId="0" fontId="17" fillId="0" borderId="0"/>
    <xf numFmtId="0" fontId="9" fillId="60" borderId="42" applyNumberFormat="0" applyFont="0" applyAlignment="0" applyProtection="0"/>
    <xf numFmtId="0" fontId="41" fillId="60" borderId="42"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9"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69" fillId="45" borderId="43" applyNumberFormat="0" applyAlignment="0" applyProtection="0"/>
    <xf numFmtId="0" fontId="26" fillId="12" borderId="30" applyNumberFormat="0" applyAlignment="0" applyProtection="0"/>
    <xf numFmtId="192" fontId="9" fillId="0" borderId="0">
      <protection locked="0"/>
    </xf>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193" fontId="70" fillId="61" borderId="41">
      <alignment vertical="center"/>
    </xf>
    <xf numFmtId="3" fontId="9" fillId="0" borderId="0" applyFont="0" applyFill="0" applyBorder="0" applyAlignment="0" applyProtection="0"/>
    <xf numFmtId="0" fontId="69" fillId="45" borderId="43" applyNumberFormat="0" applyAlignment="0" applyProtection="0"/>
    <xf numFmtId="0" fontId="26" fillId="12" borderId="30" applyNumberFormat="0" applyAlignment="0" applyProtection="0"/>
    <xf numFmtId="0" fontId="69" fillId="45" borderId="43" applyNumberFormat="0" applyAlignment="0" applyProtection="0"/>
    <xf numFmtId="0" fontId="26" fillId="12" borderId="30" applyNumberFormat="0" applyAlignment="0" applyProtection="0"/>
    <xf numFmtId="194" fontId="71" fillId="0" borderId="44">
      <alignment vertical="center"/>
    </xf>
    <xf numFmtId="0" fontId="9" fillId="0" borderId="0"/>
    <xf numFmtId="0" fontId="9" fillId="0" borderId="0"/>
    <xf numFmtId="0" fontId="9" fillId="0" borderId="0"/>
    <xf numFmtId="10" fontId="72" fillId="0" borderId="45" applyNumberFormat="0" applyFill="0" applyBorder="0"/>
    <xf numFmtId="10" fontId="72" fillId="0" borderId="46" applyNumberFormat="0" applyBorder="0" applyAlignment="0">
      <alignment horizontal="center"/>
    </xf>
    <xf numFmtId="0" fontId="73" fillId="0" borderId="0" applyNumberFormat="0" applyFill="0" applyBorder="0" applyAlignment="0" applyProtection="0"/>
    <xf numFmtId="0" fontId="30" fillId="0" borderId="0" applyNumberFormat="0" applyFill="0" applyBorder="0" applyAlignment="0" applyProtection="0"/>
    <xf numFmtId="0" fontId="73" fillId="0" borderId="0" applyNumberFormat="0" applyFill="0" applyBorder="0" applyAlignment="0" applyProtection="0"/>
    <xf numFmtId="0" fontId="30" fillId="0" borderId="0" applyNumberFormat="0" applyFill="0" applyBorder="0" applyAlignment="0" applyProtection="0"/>
    <xf numFmtId="0" fontId="56" fillId="0" borderId="0" applyNumberFormat="0" applyFill="0" applyBorder="0" applyAlignment="0" applyProtection="0"/>
    <xf numFmtId="0" fontId="31" fillId="0" borderId="0" applyNumberFormat="0" applyFill="0" applyBorder="0" applyAlignment="0" applyProtection="0"/>
    <xf numFmtId="0" fontId="56" fillId="0" borderId="0" applyNumberFormat="0" applyFill="0" applyBorder="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18" fillId="0" borderId="0" applyNumberFormat="0" applyFill="0" applyBorder="0" applyAlignment="0" applyProtection="0"/>
    <xf numFmtId="0" fontId="58" fillId="0" borderId="38" applyNumberFormat="0" applyFill="0" applyAlignment="0" applyProtection="0"/>
    <xf numFmtId="0" fontId="19" fillId="0" borderId="26" applyNumberFormat="0" applyFill="0" applyAlignment="0" applyProtection="0"/>
    <xf numFmtId="0" fontId="58" fillId="0" borderId="38"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18"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47" applyNumberFormat="0" applyFill="0" applyAlignment="0" applyProtection="0"/>
    <xf numFmtId="0" fontId="32" fillId="0" borderId="34" applyNumberFormat="0" applyFill="0" applyAlignment="0" applyProtection="0"/>
    <xf numFmtId="0" fontId="76" fillId="0" borderId="47" applyNumberFormat="0" applyFill="0" applyAlignment="0" applyProtection="0"/>
    <xf numFmtId="0" fontId="32" fillId="0" borderId="34" applyNumberFormat="0" applyFill="0" applyAlignment="0" applyProtection="0"/>
    <xf numFmtId="0" fontId="73" fillId="0" borderId="0" applyNumberFormat="0" applyFill="0" applyBorder="0" applyAlignment="0" applyProtection="0"/>
    <xf numFmtId="0" fontId="17" fillId="14" borderId="33"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17" fillId="0" borderId="0" applyFont="0" applyFill="0" applyBorder="0" applyAlignment="0" applyProtection="0"/>
    <xf numFmtId="44" fontId="67" fillId="0" borderId="0" applyFont="0" applyFill="0" applyBorder="0" applyAlignment="0" applyProtection="0"/>
    <xf numFmtId="0" fontId="2" fillId="0" borderId="0"/>
    <xf numFmtId="0" fontId="67" fillId="0" borderId="0"/>
    <xf numFmtId="9" fontId="67" fillId="0" borderId="0" applyFont="0" applyFill="0" applyBorder="0" applyAlignment="0" applyProtection="0"/>
    <xf numFmtId="43" fontId="9" fillId="0" borderId="0" applyFont="0" applyFill="0" applyBorder="0" applyAlignment="0" applyProtection="0"/>
    <xf numFmtId="0" fontId="17" fillId="0" borderId="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47" fillId="58" borderId="36" applyNumberFormat="0" applyAlignment="0" applyProtection="0"/>
    <xf numFmtId="0" fontId="48" fillId="0" borderId="37" applyNumberFormat="0" applyFill="0" applyAlignment="0" applyProtection="0"/>
    <xf numFmtId="196" fontId="49" fillId="0" borderId="0">
      <protection locked="0"/>
    </xf>
    <xf numFmtId="197" fontId="49" fillId="0" borderId="0">
      <protection locked="0"/>
    </xf>
    <xf numFmtId="0" fontId="49" fillId="0" borderId="0">
      <protection locked="0"/>
    </xf>
    <xf numFmtId="0" fontId="52" fillId="0" borderId="0" applyNumberFormat="0" applyFill="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177" fontId="9" fillId="0" borderId="0" applyFont="0" applyFill="0" applyBorder="0" applyAlignment="0" applyProtection="0"/>
    <xf numFmtId="198" fontId="49" fillId="0" borderId="0">
      <protection locked="0"/>
    </xf>
    <xf numFmtId="0" fontId="78" fillId="0" borderId="0" applyNumberFormat="0" applyFill="0" applyBorder="0" applyAlignment="0" applyProtection="0">
      <alignment vertical="top"/>
      <protection locked="0"/>
    </xf>
    <xf numFmtId="0" fontId="43" fillId="40" borderId="0" applyNumberFormat="0" applyBorder="0" applyAlignment="0" applyProtection="0"/>
    <xf numFmtId="43" fontId="41" fillId="0" borderId="0" applyFont="0" applyFill="0" applyBorder="0" applyAlignment="0" applyProtection="0"/>
    <xf numFmtId="187" fontId="9" fillId="0" borderId="0" applyFont="0" applyFill="0" applyBorder="0" applyAlignment="0" applyProtection="0"/>
    <xf numFmtId="0" fontId="41" fillId="0" borderId="0"/>
    <xf numFmtId="0" fontId="41" fillId="0" borderId="0"/>
    <xf numFmtId="0" fontId="9" fillId="60" borderId="42" applyNumberFormat="0" applyFont="0" applyAlignment="0" applyProtection="0"/>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79" fillId="0" borderId="8">
      <alignment horizontal="center"/>
    </xf>
    <xf numFmtId="3" fontId="51" fillId="0" borderId="0" applyFont="0" applyFill="0" applyBorder="0" applyAlignment="0" applyProtection="0"/>
    <xf numFmtId="0" fontId="51" fillId="62" borderId="0" applyNumberFormat="0" applyFont="0" applyBorder="0" applyAlignment="0" applyProtection="0"/>
    <xf numFmtId="0" fontId="69" fillId="45" borderId="43" applyNumberFormat="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58" fillId="0" borderId="38"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9" fillId="0" borderId="0" applyNumberFormat="0" applyFill="0" applyBorder="0" applyAlignment="0" applyProtection="0"/>
    <xf numFmtId="0" fontId="9" fillId="0" borderId="0" applyFill="0" applyBorder="0" applyAlignment="0"/>
    <xf numFmtId="201" fontId="9" fillId="0" borderId="0" applyFill="0" applyBorder="0" applyAlignment="0"/>
    <xf numFmtId="200" fontId="9" fillId="0" borderId="0" applyFill="0" applyBorder="0" applyAlignment="0"/>
    <xf numFmtId="199" fontId="9" fillId="0" borderId="0" applyFill="0" applyBorder="0" applyAlignment="0"/>
    <xf numFmtId="203"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0" fontId="9" fillId="0" borderId="0" applyFont="0" applyFill="0" applyBorder="0" applyAlignment="0" applyProtection="0"/>
    <xf numFmtId="201" fontId="9" fillId="0" borderId="0" applyFont="0" applyFill="0" applyBorder="0" applyAlignment="0" applyProtection="0"/>
    <xf numFmtId="14" fontId="50" fillId="0" borderId="0" applyFill="0" applyBorder="0" applyAlignment="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38" fontId="77" fillId="63" borderId="0" applyNumberFormat="0" applyBorder="0" applyAlignment="0" applyProtection="0"/>
    <xf numFmtId="0" fontId="81" fillId="0" borderId="5" applyNumberFormat="0" applyAlignment="0" applyProtection="0">
      <alignment horizontal="left" vertical="center"/>
    </xf>
    <xf numFmtId="0" fontId="81" fillId="0" borderId="48">
      <alignment horizontal="left" vertical="center"/>
    </xf>
    <xf numFmtId="10" fontId="77" fillId="64" borderId="44" applyNumberFormat="0" applyBorder="0" applyAlignment="0" applyProtection="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168" fontId="9" fillId="0" borderId="0" applyFont="0" applyFill="0" applyBorder="0" applyAlignment="0" applyProtection="0"/>
    <xf numFmtId="168" fontId="9" fillId="0" borderId="0" applyFont="0" applyFill="0" applyBorder="0" applyAlignment="0" applyProtection="0"/>
    <xf numFmtId="40" fontId="51"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06" fontId="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51" fillId="0" borderId="0"/>
    <xf numFmtId="0" fontId="51" fillId="0" borderId="0"/>
    <xf numFmtId="0" fontId="51" fillId="0" borderId="0"/>
    <xf numFmtId="0" fontId="80" fillId="60" borderId="42" applyNumberFormat="0" applyFont="0" applyAlignment="0" applyProtection="0"/>
    <xf numFmtId="203" fontId="9" fillId="0" borderId="0" applyFont="0" applyFill="0" applyBorder="0" applyAlignment="0" applyProtection="0"/>
    <xf numFmtId="205" fontId="9" fillId="0" borderId="0" applyFont="0" applyFill="0" applyBorder="0" applyAlignment="0" applyProtection="0"/>
    <xf numFmtId="10" fontId="9" fillId="0" borderId="0" applyFont="0" applyFill="0" applyBorder="0" applyAlignment="0" applyProtection="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49" fontId="50" fillId="0" borderId="0" applyFill="0" applyBorder="0" applyAlignment="0"/>
    <xf numFmtId="202" fontId="9" fillId="0" borderId="0" applyFill="0" applyBorder="0" applyAlignment="0"/>
    <xf numFmtId="170" fontId="9" fillId="0" borderId="0" applyFill="0" applyBorder="0" applyAlignment="0"/>
    <xf numFmtId="0" fontId="9" fillId="0" borderId="0" applyNumberFormat="0" applyFill="0" applyBorder="0" applyAlignment="0" applyProtection="0"/>
    <xf numFmtId="0" fontId="41" fillId="0" borderId="0"/>
    <xf numFmtId="0" fontId="41" fillId="0" borderId="0"/>
    <xf numFmtId="0" fontId="41" fillId="0" borderId="0"/>
    <xf numFmtId="43" fontId="41" fillId="0" borderId="0" applyFont="0" applyFill="0" applyBorder="0" applyAlignment="0" applyProtection="0"/>
    <xf numFmtId="177" fontId="9" fillId="0" borderId="0" applyFont="0" applyFill="0" applyBorder="0" applyAlignment="0" applyProtection="0"/>
    <xf numFmtId="0" fontId="41" fillId="0" borderId="0"/>
    <xf numFmtId="184" fontId="17" fillId="0" borderId="0" applyFont="0" applyFill="0" applyBorder="0" applyAlignment="0" applyProtection="0"/>
    <xf numFmtId="43" fontId="41" fillId="0" borderId="0" applyFont="0" applyFill="0" applyBorder="0" applyAlignment="0" applyProtection="0"/>
    <xf numFmtId="43" fontId="1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applyNumberFormat="0" applyFill="0" applyBorder="0" applyAlignment="0" applyProtection="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27" fillId="12" borderId="29" applyNumberFormat="0" applyAlignment="0" applyProtection="0"/>
    <xf numFmtId="0" fontId="27" fillId="12" borderId="29" applyNumberFormat="0" applyAlignment="0" applyProtection="0"/>
    <xf numFmtId="0" fontId="27" fillId="12" borderId="29" applyNumberFormat="0" applyAlignment="0" applyProtection="0"/>
    <xf numFmtId="0" fontId="27" fillId="12" borderId="29"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67" fillId="0" borderId="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9" fillId="0" borderId="0" applyFont="0" applyFill="0" applyBorder="0" applyAlignment="0" applyProtection="0"/>
    <xf numFmtId="0"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7"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9" fillId="0" borderId="26" applyNumberFormat="0" applyFill="0" applyAlignment="0" applyProtection="0"/>
    <xf numFmtId="0" fontId="19" fillId="0" borderId="26" applyNumberFormat="0" applyFill="0" applyAlignment="0" applyProtection="0"/>
    <xf numFmtId="0" fontId="19" fillId="0" borderId="26" applyNumberFormat="0" applyFill="0" applyAlignment="0" applyProtection="0"/>
    <xf numFmtId="0" fontId="19" fillId="0" borderId="26"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207" fontId="9" fillId="0" borderId="0" applyFont="0" applyFill="0" applyBorder="0" applyAlignment="0" applyProtection="0"/>
    <xf numFmtId="43" fontId="85" fillId="0" borderId="0" applyFont="0" applyFill="0" applyBorder="0" applyAlignment="0" applyProtection="0"/>
    <xf numFmtId="169" fontId="9" fillId="0" borderId="0" applyFont="0" applyFill="0" applyBorder="0" applyAlignment="0" applyProtection="0"/>
    <xf numFmtId="43" fontId="85" fillId="0" borderId="0" applyFont="0" applyFill="0" applyBorder="0" applyAlignment="0" applyProtection="0"/>
    <xf numFmtId="208" fontId="9" fillId="0" borderId="0" applyFont="0" applyFill="0" applyBorder="0" applyAlignment="0" applyProtection="0"/>
    <xf numFmtId="209" fontId="85"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43" fontId="15" fillId="0" borderId="0" applyFont="0" applyFill="0" applyBorder="0" applyAlignment="0" applyProtection="0"/>
    <xf numFmtId="0" fontId="9" fillId="0" borderId="0" applyFont="0" applyFill="0" applyBorder="0" applyAlignment="0" applyProtection="0"/>
    <xf numFmtId="199" fontId="4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185" fontId="1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84" fontId="9" fillId="0" borderId="0" applyFont="0" applyFill="0" applyBorder="0" applyAlignment="0" applyProtection="0"/>
    <xf numFmtId="210" fontId="9" fillId="0" borderId="0" applyFont="0" applyFill="0" applyBorder="0" applyAlignment="0" applyProtection="0"/>
    <xf numFmtId="43" fontId="41" fillId="0" borderId="0" applyFont="0" applyFill="0" applyBorder="0" applyAlignment="0" applyProtection="0"/>
    <xf numFmtId="211" fontId="9" fillId="0" borderId="0" applyFont="0" applyFill="0" applyBorder="0" applyAlignment="0" applyProtection="0"/>
    <xf numFmtId="43" fontId="41" fillId="0" borderId="0" applyFont="0" applyFill="0" applyBorder="0" applyAlignment="0" applyProtection="0"/>
    <xf numFmtId="168" fontId="9" fillId="0" borderId="0" applyFont="0" applyFill="0" applyBorder="0" applyAlignment="0" applyProtection="0"/>
    <xf numFmtId="191" fontId="9" fillId="0" borderId="0" applyFont="0" applyFill="0" applyBorder="0" applyAlignment="0" applyProtection="0"/>
    <xf numFmtId="166" fontId="41" fillId="0" borderId="0" applyFont="0" applyFill="0" applyBorder="0" applyAlignment="0" applyProtection="0"/>
    <xf numFmtId="190"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66" fontId="41" fillId="0" borderId="0" applyFont="0" applyFill="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9" fillId="0" borderId="0"/>
    <xf numFmtId="0" fontId="41" fillId="0" borderId="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17"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9" fontId="17" fillId="0" borderId="0"/>
    <xf numFmtId="195" fontId="17" fillId="0" borderId="0"/>
    <xf numFmtId="0" fontId="15" fillId="0" borderId="0"/>
    <xf numFmtId="0" fontId="9" fillId="0" borderId="0"/>
    <xf numFmtId="0" fontId="9" fillId="0" borderId="0"/>
    <xf numFmtId="0" fontId="9" fillId="0" borderId="0"/>
    <xf numFmtId="185"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6" fillId="0" borderId="0"/>
    <xf numFmtId="0" fontId="9" fillId="0" borderId="0" applyNumberFormat="0" applyFill="0" applyBorder="0" applyAlignment="0" applyProtection="0"/>
    <xf numFmtId="0" fontId="9" fillId="0" borderId="0" applyNumberFormat="0" applyFill="0" applyBorder="0" applyAlignment="0" applyProtection="0"/>
    <xf numFmtId="185" fontId="9" fillId="0" borderId="0"/>
    <xf numFmtId="199" fontId="9" fillId="0" borderId="0"/>
    <xf numFmtId="195"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0" borderId="0"/>
    <xf numFmtId="0" fontId="41" fillId="0" borderId="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26" fillId="12" borderId="30" applyNumberFormat="0" applyAlignment="0" applyProtection="0"/>
    <xf numFmtId="0" fontId="26" fillId="12" borderId="30" applyNumberFormat="0" applyAlignment="0" applyProtection="0"/>
    <xf numFmtId="0" fontId="26" fillId="12" borderId="30" applyNumberFormat="0" applyAlignment="0" applyProtection="0"/>
    <xf numFmtId="0" fontId="26" fillId="12" borderId="30" applyNumberFormat="0" applyAlignment="0" applyProtection="0"/>
    <xf numFmtId="9" fontId="9" fillId="0" borderId="0" applyFont="0" applyFill="0" applyBorder="0" applyAlignment="0" applyProtection="0"/>
    <xf numFmtId="9" fontId="17"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2" fillId="0" borderId="0" applyFont="0" applyFill="0" applyBorder="0" applyAlignment="0" applyProtection="0"/>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79" fillId="0" borderId="8">
      <alignment horizontal="center"/>
    </xf>
    <xf numFmtId="3" fontId="51" fillId="0" borderId="0" applyFont="0" applyFill="0" applyBorder="0" applyAlignment="0" applyProtection="0"/>
    <xf numFmtId="0" fontId="51" fillId="62" borderId="0" applyNumberFormat="0" applyFont="0" applyBorder="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9" fillId="0" borderId="0" applyNumberFormat="0" applyFill="0" applyBorder="0" applyAlignment="0" applyProtection="0"/>
    <xf numFmtId="3" fontId="87" fillId="0" borderId="44">
      <alignment horizontal="right"/>
    </xf>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60" fillId="0" borderId="0" applyNumberFormat="0" applyFill="0" applyBorder="0" applyAlignment="0" applyProtection="0"/>
    <xf numFmtId="16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4" fontId="17" fillId="0" borderId="0" applyFont="0" applyFill="0" applyBorder="0" applyAlignment="0" applyProtection="0"/>
    <xf numFmtId="212" fontId="17" fillId="0" borderId="0" applyFont="0" applyFill="0" applyBorder="0" applyAlignment="0" applyProtection="0"/>
    <xf numFmtId="0" fontId="33" fillId="38" borderId="0" applyNumberFormat="0" applyBorder="0" applyAlignment="0" applyProtection="0"/>
    <xf numFmtId="0" fontId="17" fillId="37" borderId="0" applyNumberFormat="0" applyBorder="0" applyAlignment="0" applyProtection="0"/>
    <xf numFmtId="0" fontId="17" fillId="36"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17" fillId="33" borderId="0" applyNumberFormat="0" applyBorder="0" applyAlignment="0" applyProtection="0"/>
    <xf numFmtId="0" fontId="17"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33" fillId="27" borderId="0" applyNumberFormat="0" applyBorder="0" applyAlignment="0" applyProtection="0"/>
    <xf numFmtId="0" fontId="33" fillId="26"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33" fillId="23" borderId="0" applyNumberFormat="0" applyBorder="0" applyAlignment="0" applyProtection="0"/>
    <xf numFmtId="0" fontId="33"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33" fillId="19" borderId="0" applyNumberFormat="0" applyBorder="0" applyAlignment="0" applyProtection="0"/>
    <xf numFmtId="0" fontId="33" fillId="18"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33" fillId="15" borderId="0" applyNumberFormat="0" applyBorder="0" applyAlignment="0" applyProtection="0"/>
    <xf numFmtId="0" fontId="31" fillId="0" borderId="0" applyNumberFormat="0" applyFill="0" applyBorder="0" applyAlignment="0" applyProtection="0"/>
    <xf numFmtId="0" fontId="17" fillId="14" borderId="33" applyNumberFormat="0" applyFont="0" applyAlignment="0" applyProtection="0"/>
    <xf numFmtId="0" fontId="30" fillId="0" borderId="0" applyNumberFormat="0" applyFill="0" applyBorder="0" applyAlignment="0" applyProtection="0"/>
    <xf numFmtId="0" fontId="29" fillId="13" borderId="32" applyNumberFormat="0" applyAlignment="0" applyProtection="0"/>
    <xf numFmtId="0" fontId="28" fillId="0" borderId="31" applyNumberFormat="0" applyFill="0" applyAlignment="0" applyProtection="0"/>
    <xf numFmtId="0" fontId="27" fillId="12" borderId="29" applyNumberFormat="0" applyAlignment="0" applyProtection="0"/>
    <xf numFmtId="0" fontId="26" fillId="12" borderId="30" applyNumberFormat="0" applyAlignment="0" applyProtection="0"/>
    <xf numFmtId="0" fontId="25" fillId="11" borderId="29" applyNumberFormat="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1" fillId="0" borderId="28" applyNumberFormat="0" applyFill="0" applyAlignment="0" applyProtection="0"/>
    <xf numFmtId="0" fontId="20" fillId="0" borderId="27" applyNumberFormat="0" applyFill="0" applyAlignment="0" applyProtection="0"/>
    <xf numFmtId="0" fontId="19" fillId="0" borderId="26" applyNumberFormat="0" applyFill="0" applyAlignment="0" applyProtection="0"/>
    <xf numFmtId="0" fontId="18" fillId="0" borderId="0" applyNumberFormat="0" applyFill="0" applyBorder="0" applyAlignment="0" applyProtection="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166" fontId="17" fillId="0" borderId="0" applyFont="0" applyFill="0" applyBorder="0" applyAlignment="0" applyProtection="0"/>
    <xf numFmtId="184" fontId="17" fillId="0" borderId="0" applyFon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47" fillId="58" borderId="36" applyNumberFormat="0" applyAlignment="0" applyProtection="0"/>
    <xf numFmtId="0" fontId="48" fillId="0" borderId="37" applyNumberFormat="0" applyFill="0" applyAlignment="0" applyProtection="0"/>
    <xf numFmtId="0" fontId="52" fillId="0" borderId="0" applyNumberFormat="0" applyFill="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0" fontId="43" fillId="40" borderId="0" applyNumberFormat="0" applyBorder="0" applyAlignment="0" applyProtection="0"/>
    <xf numFmtId="43" fontId="41" fillId="0" borderId="0" applyFont="0" applyFill="0" applyBorder="0" applyAlignment="0" applyProtection="0"/>
    <xf numFmtId="187" fontId="9" fillId="0" borderId="0" applyFont="0" applyFill="0" applyBorder="0" applyAlignment="0" applyProtection="0"/>
    <xf numFmtId="0" fontId="9" fillId="60" borderId="42" applyNumberFormat="0" applyFont="0" applyAlignment="0" applyProtection="0"/>
    <xf numFmtId="0" fontId="69" fillId="45" borderId="43" applyNumberFormat="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58" fillId="0" borderId="38"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88" fillId="0" borderId="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43" fontId="17" fillId="0" borderId="0" applyFont="0" applyFill="0" applyBorder="0" applyAlignment="0" applyProtection="0"/>
    <xf numFmtId="0" fontId="91" fillId="0" borderId="0"/>
    <xf numFmtId="0" fontId="9" fillId="0" borderId="0" applyNumberFormat="0" applyFill="0" applyBorder="0" applyAlignment="0" applyProtection="0"/>
    <xf numFmtId="0" fontId="91" fillId="0" borderId="0"/>
    <xf numFmtId="0" fontId="17" fillId="0" borderId="0"/>
    <xf numFmtId="9" fontId="9" fillId="0" borderId="0" applyFont="0" applyFill="0" applyBorder="0" applyAlignment="0" applyProtection="0"/>
    <xf numFmtId="0" fontId="9" fillId="0" borderId="0" applyNumberFormat="0" applyFill="0" applyBorder="0" applyAlignment="0" applyProtection="0"/>
    <xf numFmtId="0" fontId="41" fillId="0" borderId="0"/>
    <xf numFmtId="166" fontId="91" fillId="0" borderId="0" applyFont="0" applyFill="0" applyBorder="0" applyAlignment="0" applyProtection="0"/>
    <xf numFmtId="9" fontId="17" fillId="0" borderId="0" applyFont="0" applyFill="0" applyBorder="0" applyAlignment="0" applyProtection="0"/>
    <xf numFmtId="0" fontId="9" fillId="0" borderId="0" applyNumberForma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6" fontId="9" fillId="0" borderId="0" applyFont="0" applyFill="0" applyBorder="0" applyAlignment="0" applyProtection="0"/>
    <xf numFmtId="0" fontId="9" fillId="0" borderId="0" applyNumberFormat="0" applyFill="0" applyBorder="0" applyAlignment="0" applyProtection="0"/>
    <xf numFmtId="0" fontId="17" fillId="0" borderId="0"/>
    <xf numFmtId="9" fontId="17" fillId="0" borderId="0" applyFont="0" applyFill="0" applyBorder="0" applyAlignment="0" applyProtection="0"/>
    <xf numFmtId="168" fontId="9" fillId="0" borderId="0" applyFont="0" applyFill="0" applyBorder="0" applyAlignment="0" applyProtection="0"/>
    <xf numFmtId="0" fontId="80" fillId="60" borderId="42" applyNumberFormat="0" applyFont="0" applyAlignment="0" applyProtection="0"/>
    <xf numFmtId="0" fontId="89" fillId="0" borderId="0"/>
    <xf numFmtId="166" fontId="8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9" fillId="0" borderId="0" applyNumberFormat="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185" fontId="41" fillId="0" borderId="0" applyFont="0" applyFill="0" applyBorder="0" applyAlignment="0" applyProtection="0"/>
    <xf numFmtId="166" fontId="90" fillId="0" borderId="0" applyFont="0" applyFill="0" applyBorder="0" applyAlignment="0" applyProtection="0"/>
    <xf numFmtId="166"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41" fillId="0" borderId="0" applyFont="0" applyFill="0" applyBorder="0" applyAlignment="0" applyProtection="0"/>
    <xf numFmtId="0" fontId="91" fillId="0" borderId="0"/>
    <xf numFmtId="0" fontId="2" fillId="0" borderId="0"/>
    <xf numFmtId="0" fontId="17" fillId="0" borderId="0"/>
    <xf numFmtId="0" fontId="63" fillId="0" borderId="0" applyNumberFormat="0" applyFill="0" applyBorder="0" applyAlignment="0" applyProtection="0">
      <alignment vertical="top"/>
      <protection locked="0"/>
    </xf>
    <xf numFmtId="0" fontId="9" fillId="0" borderId="0" applyNumberFormat="0" applyFill="0" applyBorder="0" applyAlignment="0" applyProtection="0"/>
    <xf numFmtId="43" fontId="9" fillId="0" borderId="0" applyFont="0" applyFill="0" applyBorder="0" applyAlignment="0" applyProtection="0"/>
    <xf numFmtId="0" fontId="9" fillId="0" borderId="0" applyNumberFormat="0" applyFill="0" applyBorder="0" applyAlignment="0" applyProtection="0"/>
    <xf numFmtId="43" fontId="41" fillId="0" borderId="0" applyFont="0" applyFill="0" applyBorder="0" applyAlignment="0" applyProtection="0"/>
    <xf numFmtId="0" fontId="9" fillId="0" borderId="0" applyNumberForma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0" fontId="1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212"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66" fontId="9"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43" fontId="9" fillId="0" borderId="0" applyFont="0" applyFill="0" applyBorder="0" applyAlignment="0" applyProtection="0"/>
    <xf numFmtId="0" fontId="17" fillId="0" borderId="0"/>
    <xf numFmtId="43" fontId="17" fillId="0" borderId="0" applyFont="0" applyFill="0" applyBorder="0" applyAlignment="0" applyProtection="0"/>
    <xf numFmtId="0" fontId="9" fillId="0" borderId="0" applyNumberFormat="0" applyFill="0" applyBorder="0" applyAlignment="0" applyProtection="0"/>
    <xf numFmtId="43" fontId="9" fillId="0" borderId="0" applyFont="0" applyFill="0" applyBorder="0" applyAlignment="0" applyProtection="0"/>
    <xf numFmtId="0" fontId="9" fillId="0" borderId="0" applyNumberForma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9" fillId="0" borderId="0" applyFont="0" applyFill="0" applyBorder="0" applyAlignment="0" applyProtection="0"/>
    <xf numFmtId="0" fontId="17" fillId="0" borderId="0"/>
    <xf numFmtId="43" fontId="17" fillId="0" borderId="0" applyFont="0" applyFill="0" applyBorder="0" applyAlignment="0" applyProtection="0"/>
    <xf numFmtId="0" fontId="86" fillId="0" borderId="0"/>
    <xf numFmtId="166" fontId="9" fillId="0" borderId="0" applyFont="0" applyFill="0" applyBorder="0" applyAlignment="0" applyProtection="0"/>
    <xf numFmtId="43" fontId="17" fillId="0" borderId="0" applyFont="0" applyFill="0" applyBorder="0" applyAlignment="0" applyProtection="0"/>
    <xf numFmtId="0" fontId="15" fillId="0" borderId="0"/>
    <xf numFmtId="166" fontId="9" fillId="0" borderId="0" applyFont="0" applyFill="0" applyBorder="0" applyAlignment="0" applyProtection="0"/>
    <xf numFmtId="0" fontId="17" fillId="0" borderId="0"/>
    <xf numFmtId="184" fontId="17" fillId="0" borderId="0" applyFon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185" fontId="17"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0" fontId="17" fillId="0" borderId="0" applyNumberFormat="0" applyFill="0" applyBorder="0" applyAlignment="0" applyProtection="0"/>
    <xf numFmtId="185" fontId="17" fillId="0" borderId="0"/>
    <xf numFmtId="199" fontId="17" fillId="0" borderId="0"/>
    <xf numFmtId="195" fontId="17" fillId="0" borderId="0"/>
    <xf numFmtId="0" fontId="17" fillId="0" borderId="0"/>
    <xf numFmtId="0" fontId="17" fillId="0" borderId="0"/>
    <xf numFmtId="9" fontId="17" fillId="0" borderId="0" applyFont="0" applyFill="0" applyBorder="0" applyAlignment="0" applyProtection="0"/>
    <xf numFmtId="184" fontId="17" fillId="0" borderId="0" applyFont="0" applyFill="0" applyBorder="0" applyAlignment="0" applyProtection="0"/>
    <xf numFmtId="212" fontId="17" fillId="0" borderId="0" applyFont="0" applyFill="0" applyBorder="0" applyAlignment="0" applyProtection="0"/>
    <xf numFmtId="0" fontId="17" fillId="37"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2"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4" borderId="33" applyNumberFormat="0" applyFont="0" applyAlignment="0" applyProtection="0"/>
    <xf numFmtId="166" fontId="17" fillId="0" borderId="0" applyFon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166" fontId="91" fillId="0" borderId="0" applyFont="0" applyFill="0" applyBorder="0" applyAlignment="0" applyProtection="0"/>
    <xf numFmtId="9" fontId="17" fillId="0" borderId="0" applyFont="0" applyFill="0" applyBorder="0" applyAlignment="0" applyProtection="0"/>
    <xf numFmtId="166" fontId="9" fillId="0" borderId="0" applyFont="0" applyFill="0" applyBorder="0" applyAlignment="0" applyProtection="0"/>
    <xf numFmtId="0" fontId="17" fillId="0" borderId="0"/>
    <xf numFmtId="9" fontId="17" fillId="0" borderId="0" applyFont="0" applyFill="0" applyBorder="0" applyAlignment="0" applyProtection="0"/>
    <xf numFmtId="166" fontId="89" fillId="0" borderId="0" applyFont="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166" fontId="90" fillId="0" borderId="0" applyFont="0" applyFill="0" applyBorder="0" applyAlignment="0" applyProtection="0"/>
    <xf numFmtId="166" fontId="4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166" fontId="17"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213" fontId="9" fillId="0" borderId="0" applyFill="0" applyBorder="0" applyAlignment="0"/>
    <xf numFmtId="213" fontId="9" fillId="0" borderId="0" applyFill="0" applyBorder="0" applyAlignment="0"/>
    <xf numFmtId="0" fontId="9" fillId="0" borderId="0"/>
    <xf numFmtId="0" fontId="9" fillId="0" borderId="0" applyFont="0" applyFill="0" applyBorder="0" applyAlignment="0" applyProtection="0"/>
    <xf numFmtId="213" fontId="9" fillId="0" borderId="0" applyFont="0" applyFill="0" applyBorder="0" applyAlignment="0" applyProtection="0"/>
    <xf numFmtId="205" fontId="9" fillId="0" borderId="0" applyFont="0" applyFill="0" applyBorder="0" applyAlignment="0" applyProtection="0"/>
    <xf numFmtId="0" fontId="9" fillId="0" borderId="0" applyFont="0" applyFill="0" applyBorder="0" applyAlignment="0" applyProtection="0"/>
    <xf numFmtId="204" fontId="9" fillId="0" borderId="0" applyFont="0" applyFill="0" applyBorder="0" applyAlignment="0" applyProtection="0"/>
    <xf numFmtId="213" fontId="9" fillId="0" borderId="0" applyFill="0" applyBorder="0" applyAlignment="0"/>
    <xf numFmtId="213" fontId="9" fillId="0" borderId="0" applyFill="0" applyBorder="0" applyAlignment="0"/>
    <xf numFmtId="0" fontId="92" fillId="0" borderId="0"/>
    <xf numFmtId="0" fontId="93" fillId="0" borderId="0"/>
    <xf numFmtId="214" fontId="9" fillId="0" borderId="0" applyFont="0" applyFill="0" applyBorder="0" applyAlignment="0" applyProtection="0"/>
    <xf numFmtId="213" fontId="9" fillId="0" borderId="0" applyFill="0" applyBorder="0" applyAlignment="0"/>
    <xf numFmtId="213" fontId="9" fillId="0" borderId="0" applyFill="0" applyBorder="0" applyAlignment="0"/>
    <xf numFmtId="43" fontId="94" fillId="0" borderId="0" applyFont="0" applyFill="0" applyBorder="0" applyAlignment="0" applyProtection="0"/>
    <xf numFmtId="168" fontId="9" fillId="0" borderId="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166" fontId="9" fillId="0" borderId="0" applyFont="0" applyFill="0" applyBorder="0" applyAlignment="0" applyProtection="0"/>
    <xf numFmtId="0" fontId="17" fillId="0" borderId="0"/>
    <xf numFmtId="202" fontId="9" fillId="0" borderId="0" applyFont="0" applyFill="0" applyBorder="0" applyAlignment="0" applyProtection="0"/>
    <xf numFmtId="213" fontId="9" fillId="0" borderId="0" applyFill="0" applyBorder="0" applyAlignment="0"/>
    <xf numFmtId="213" fontId="9" fillId="0" borderId="0" applyFill="0" applyBorder="0" applyAlignment="0"/>
    <xf numFmtId="0" fontId="9" fillId="0" borderId="0"/>
    <xf numFmtId="212" fontId="9" fillId="0" borderId="0" applyFont="0" applyFill="0" applyBorder="0" applyAlignment="0" applyProtection="0"/>
    <xf numFmtId="211" fontId="9" fillId="0" borderId="0" applyFont="0" applyFill="0" applyBorder="0" applyAlignment="0" applyProtection="0"/>
    <xf numFmtId="0" fontId="9" fillId="0" borderId="0" applyNumberForma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7" fillId="58" borderId="36" applyNumberFormat="0" applyAlignment="0" applyProtection="0"/>
    <xf numFmtId="0" fontId="48" fillId="0" borderId="37" applyNumberFormat="0" applyFill="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43" fillId="40" borderId="0" applyNumberFormat="0" applyBorder="0" applyAlignment="0" applyProtection="0"/>
    <xf numFmtId="0" fontId="66" fillId="59" borderId="0" applyNumberFormat="0" applyBorder="0" applyAlignment="0" applyProtection="0"/>
    <xf numFmtId="0" fontId="9" fillId="60" borderId="42" applyNumberFormat="0" applyFont="0" applyAlignment="0" applyProtection="0"/>
    <xf numFmtId="9" fontId="9" fillId="0" borderId="0" applyFont="0" applyFill="0" applyBorder="0" applyAlignment="0" applyProtection="0"/>
    <xf numFmtId="0" fontId="69" fillId="45" borderId="43" applyNumberFormat="0" applyAlignment="0" applyProtection="0"/>
    <xf numFmtId="0" fontId="73" fillId="0" borderId="0" applyNumberFormat="0" applyFill="0" applyBorder="0" applyAlignment="0" applyProtection="0"/>
    <xf numFmtId="0" fontId="52" fillId="0" borderId="0" applyNumberFormat="0" applyFill="0" applyBorder="0" applyAlignment="0" applyProtection="0"/>
    <xf numFmtId="168" fontId="9" fillId="0" borderId="0" applyFill="0" applyBorder="0" applyAlignment="0" applyProtection="0"/>
    <xf numFmtId="183"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17" borderId="0" applyNumberFormat="0" applyBorder="0" applyAlignment="0" applyProtection="0"/>
    <xf numFmtId="0" fontId="96" fillId="29" borderId="0" applyNumberFormat="0" applyBorder="0" applyAlignment="0" applyProtection="0"/>
    <xf numFmtId="0" fontId="9" fillId="0" borderId="0">
      <alignment vertical="center"/>
    </xf>
    <xf numFmtId="0" fontId="9" fillId="0" borderId="0">
      <alignment vertical="center"/>
    </xf>
    <xf numFmtId="0" fontId="97" fillId="19" borderId="0" applyNumberFormat="0" applyBorder="0" applyAlignment="0" applyProtection="0"/>
    <xf numFmtId="0" fontId="97" fillId="23" borderId="0" applyNumberFormat="0" applyBorder="0" applyAlignment="0" applyProtection="0"/>
    <xf numFmtId="215" fontId="9" fillId="0" borderId="0" applyFont="0" applyFill="0" applyBorder="0" applyAlignment="0" applyProtection="0"/>
    <xf numFmtId="41" fontId="9" fillId="0" borderId="0" applyFont="0" applyFill="0" applyBorder="0" applyAlignment="0" applyProtection="0"/>
    <xf numFmtId="181"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41" fillId="0" borderId="0" applyFont="0" applyFill="0" applyBorder="0" applyAlignment="0" applyProtection="0"/>
    <xf numFmtId="166" fontId="17" fillId="0" borderId="0" applyFont="0" applyFill="0" applyBorder="0" applyAlignment="0" applyProtection="0"/>
    <xf numFmtId="0" fontId="9"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0" fontId="9" fillId="0" borderId="0" applyFill="0" applyBorder="0" applyAlignment="0"/>
    <xf numFmtId="0" fontId="9" fillId="0" borderId="0" applyFill="0" applyBorder="0" applyAlignment="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0" fontId="95" fillId="58" borderId="36" applyNumberFormat="0" applyAlignment="0" applyProtection="0"/>
    <xf numFmtId="0" fontId="95" fillId="58" borderId="36" applyNumberFormat="0" applyAlignment="0" applyProtection="0"/>
    <xf numFmtId="0" fontId="95" fillId="58" borderId="36" applyNumberFormat="0" applyAlignment="0" applyProtection="0"/>
    <xf numFmtId="0"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17" fillId="0" borderId="0" applyFont="0" applyFill="0" applyBorder="0" applyAlignment="0" applyProtection="0"/>
    <xf numFmtId="184"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66" fontId="17"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0" fontId="9" fillId="0" borderId="0" applyFill="0" applyBorder="0" applyAlignment="0"/>
    <xf numFmtId="0" fontId="9" fillId="0" borderId="0" applyFill="0" applyBorder="0" applyAlignment="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62" fillId="0" borderId="0" applyNumberFormat="0" applyFill="0" applyBorder="0" applyAlignment="0" applyProtection="0">
      <alignment vertical="top"/>
      <protection locked="0"/>
    </xf>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0" fontId="102" fillId="44" borderId="35" applyNumberFormat="0" applyAlignment="0" applyProtection="0"/>
    <xf numFmtId="0" fontId="102" fillId="44" borderId="35" applyNumberFormat="0" applyAlignment="0" applyProtection="0"/>
    <xf numFmtId="0" fontId="102" fillId="44" borderId="35" applyNumberFormat="0" applyAlignment="0" applyProtection="0"/>
    <xf numFmtId="0" fontId="9" fillId="0" borderId="0" applyFill="0" applyBorder="0" applyAlignment="0"/>
    <xf numFmtId="0" fontId="9" fillId="0" borderId="0" applyFill="0" applyBorder="0" applyAlignment="0"/>
    <xf numFmtId="0" fontId="103" fillId="0" borderId="37" applyNumberFormat="0" applyFill="0" applyAlignment="0" applyProtection="0"/>
    <xf numFmtId="0" fontId="103" fillId="0" borderId="37" applyNumberFormat="0" applyFill="0" applyAlignment="0" applyProtection="0"/>
    <xf numFmtId="0" fontId="103" fillId="0" borderId="37" applyNumberFormat="0" applyFill="0" applyAlignment="0" applyProtection="0"/>
    <xf numFmtId="43" fontId="50" fillId="0" borderId="0" applyFont="0" applyFill="0" applyBorder="0" applyAlignment="0" applyProtection="0">
      <alignment vertical="top"/>
    </xf>
    <xf numFmtId="43" fontId="17" fillId="0" borderId="0" applyFont="0" applyFill="0" applyBorder="0" applyAlignment="0" applyProtection="0"/>
    <xf numFmtId="43" fontId="9" fillId="0" borderId="0" applyFont="0" applyFill="0" applyBorder="0" applyAlignment="0" applyProtection="0"/>
    <xf numFmtId="217" fontId="9" fillId="0" borderId="0" applyFont="0" applyFill="0" applyBorder="0" applyAlignment="0" applyProtection="0"/>
    <xf numFmtId="185" fontId="17" fillId="0" borderId="0" applyFont="0" applyFill="0" applyBorder="0" applyAlignment="0" applyProtection="0"/>
    <xf numFmtId="184" fontId="17" fillId="0" borderId="0" applyFont="0" applyFill="0" applyBorder="0" applyAlignment="0" applyProtection="0"/>
    <xf numFmtId="184" fontId="9" fillId="0" borderId="0" applyFont="0" applyFill="0" applyBorder="0" applyAlignment="0" applyProtection="0"/>
    <xf numFmtId="43" fontId="17" fillId="0" borderId="0" applyFont="0" applyFill="0" applyBorder="0" applyAlignment="0" applyProtection="0"/>
    <xf numFmtId="43" fontId="41" fillId="0" borderId="0" applyFont="0" applyFill="0" applyBorder="0" applyAlignment="0" applyProtection="0"/>
    <xf numFmtId="166" fontId="17" fillId="0" borderId="0" applyFont="0" applyFill="0" applyBorder="0" applyAlignment="0" applyProtection="0"/>
    <xf numFmtId="212"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218" fontId="9" fillId="0" borderId="0" applyFont="0" applyFill="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0" fontId="9" fillId="0" borderId="0"/>
    <xf numFmtId="185" fontId="17" fillId="0" borderId="0"/>
    <xf numFmtId="199" fontId="17" fillId="0" borderId="0"/>
    <xf numFmtId="195" fontId="17" fillId="0" borderId="0"/>
    <xf numFmtId="0" fontId="17" fillId="0" borderId="0"/>
    <xf numFmtId="0" fontId="50" fillId="0" borderId="0">
      <alignment vertical="top"/>
    </xf>
    <xf numFmtId="0" fontId="41" fillId="0" borderId="0"/>
    <xf numFmtId="216" fontId="9" fillId="0" borderId="0"/>
    <xf numFmtId="0" fontId="9" fillId="0" borderId="0"/>
    <xf numFmtId="216" fontId="9" fillId="0" borderId="0"/>
    <xf numFmtId="216" fontId="9" fillId="0" borderId="0"/>
    <xf numFmtId="216" fontId="9" fillId="0" borderId="0"/>
    <xf numFmtId="0" fontId="9" fillId="0" borderId="0" applyNumberFormat="0" applyFill="0" applyBorder="0" applyAlignment="0" applyProtection="0"/>
    <xf numFmtId="0" fontId="17" fillId="0" borderId="0"/>
    <xf numFmtId="216" fontId="9" fillId="0" borderId="0"/>
    <xf numFmtId="216" fontId="9" fillId="0" borderId="0"/>
    <xf numFmtId="0" fontId="17" fillId="0" borderId="0"/>
    <xf numFmtId="216" fontId="9" fillId="0" borderId="0"/>
    <xf numFmtId="216" fontId="9" fillId="0" borderId="0"/>
    <xf numFmtId="216" fontId="9" fillId="0" borderId="0"/>
    <xf numFmtId="216" fontId="9" fillId="0" borderId="0"/>
    <xf numFmtId="0" fontId="9" fillId="0" borderId="0"/>
    <xf numFmtId="0" fontId="17" fillId="0" borderId="0"/>
    <xf numFmtId="0" fontId="9" fillId="0" borderId="0"/>
    <xf numFmtId="0" fontId="17" fillId="0" borderId="0"/>
    <xf numFmtId="0" fontId="50" fillId="0" borderId="0">
      <alignment vertical="top"/>
    </xf>
    <xf numFmtId="0" fontId="17" fillId="0" borderId="0"/>
    <xf numFmtId="0" fontId="17" fillId="0" borderId="0"/>
    <xf numFmtId="0" fontId="9" fillId="0" borderId="0"/>
    <xf numFmtId="0" fontId="41" fillId="0" borderId="0"/>
    <xf numFmtId="0" fontId="2" fillId="0" borderId="0"/>
    <xf numFmtId="0" fontId="9" fillId="0" borderId="0"/>
    <xf numFmtId="0" fontId="17" fillId="0" borderId="0"/>
    <xf numFmtId="0" fontId="17" fillId="0" borderId="0"/>
    <xf numFmtId="0" fontId="9" fillId="60" borderId="42" applyNumberFormat="0" applyFont="0" applyAlignment="0" applyProtection="0"/>
    <xf numFmtId="216" fontId="41" fillId="14" borderId="33" applyNumberFormat="0" applyFont="0" applyAlignment="0" applyProtection="0"/>
    <xf numFmtId="216" fontId="41" fillId="14" borderId="33" applyNumberFormat="0" applyFont="0" applyAlignment="0" applyProtection="0"/>
    <xf numFmtId="216" fontId="41" fillId="14" borderId="33"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0" fontId="9" fillId="0" borderId="0" applyFill="0" applyBorder="0" applyAlignment="0"/>
    <xf numFmtId="0" fontId="9" fillId="0" borderId="0" applyFill="0" applyBorder="0" applyAlignment="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185" fontId="17" fillId="0" borderId="0"/>
    <xf numFmtId="0" fontId="17" fillId="0" borderId="0"/>
    <xf numFmtId="43" fontId="17" fillId="0" borderId="0" applyFont="0" applyFill="0" applyBorder="0" applyAlignment="0" applyProtection="0"/>
    <xf numFmtId="185" fontId="17" fillId="0" borderId="0"/>
    <xf numFmtId="0" fontId="2" fillId="0" borderId="0"/>
    <xf numFmtId="43" fontId="2" fillId="0" borderId="0" applyFont="0" applyFill="0" applyBorder="0" applyAlignment="0" applyProtection="0"/>
    <xf numFmtId="43" fontId="50" fillId="0" borderId="0" applyFont="0" applyFill="0" applyBorder="0" applyAlignment="0" applyProtection="0"/>
    <xf numFmtId="44" fontId="17" fillId="0" borderId="0" applyFont="0" applyFill="0" applyBorder="0" applyAlignment="0" applyProtection="0"/>
    <xf numFmtId="44" fontId="50" fillId="0" borderId="0" applyFont="0" applyFill="0" applyBorder="0" applyAlignment="0" applyProtection="0"/>
    <xf numFmtId="0" fontId="63" fillId="0" borderId="0" applyNumberFormat="0" applyFill="0" applyBorder="0" applyAlignment="0" applyProtection="0">
      <alignment vertical="top"/>
      <protection locked="0"/>
    </xf>
    <xf numFmtId="0" fontId="2" fillId="0" borderId="0"/>
    <xf numFmtId="0" fontId="50" fillId="0" borderId="0"/>
    <xf numFmtId="0" fontId="2" fillId="0" borderId="0"/>
    <xf numFmtId="9" fontId="17" fillId="0" borderId="0" applyFont="0" applyFill="0" applyBorder="0" applyAlignment="0" applyProtection="0"/>
    <xf numFmtId="185" fontId="17" fillId="0" borderId="0"/>
    <xf numFmtId="185" fontId="9" fillId="0" borderId="0" applyFont="0" applyFill="0" applyBorder="0" applyAlignment="0" applyProtection="0"/>
    <xf numFmtId="185" fontId="9" fillId="0" borderId="0" applyFont="0" applyFill="0" applyBorder="0" applyAlignment="0" applyProtection="0"/>
    <xf numFmtId="0" fontId="17" fillId="0" borderId="0"/>
    <xf numFmtId="0" fontId="36" fillId="0" borderId="0"/>
    <xf numFmtId="0" fontId="17" fillId="0" borderId="0"/>
    <xf numFmtId="43" fontId="2" fillId="0" borderId="0" applyFont="0" applyFill="0" applyBorder="0" applyAlignment="0" applyProtection="0"/>
    <xf numFmtId="169" fontId="2" fillId="0" borderId="0" applyFont="0" applyFill="0" applyBorder="0" applyAlignment="0" applyProtection="0"/>
    <xf numFmtId="168" fontId="17" fillId="0" borderId="0" applyFont="0" applyFill="0" applyBorder="0" applyAlignment="0" applyProtection="0"/>
    <xf numFmtId="0" fontId="17" fillId="0" borderId="0"/>
    <xf numFmtId="43" fontId="17" fillId="0" borderId="0" applyFont="0" applyFill="0" applyBorder="0" applyAlignment="0" applyProtection="0"/>
    <xf numFmtId="185" fontId="17" fillId="0" borderId="0"/>
    <xf numFmtId="43"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2" fillId="0" borderId="0"/>
    <xf numFmtId="9" fontId="17" fillId="0" borderId="0" applyFont="0" applyFill="0" applyBorder="0" applyAlignment="0" applyProtection="0"/>
    <xf numFmtId="0" fontId="17" fillId="0" borderId="0"/>
    <xf numFmtId="209" fontId="9" fillId="0" borderId="0" applyFont="0" applyFill="0" applyBorder="0" applyAlignment="0" applyProtection="0"/>
    <xf numFmtId="0" fontId="17" fillId="0" borderId="0"/>
    <xf numFmtId="9" fontId="17" fillId="0" borderId="0" applyFont="0" applyFill="0" applyBorder="0" applyAlignment="0" applyProtection="0"/>
    <xf numFmtId="168" fontId="9" fillId="0" borderId="0" applyFont="0" applyFill="0" applyBorder="0" applyAlignment="0" applyProtection="0"/>
    <xf numFmtId="0" fontId="17" fillId="0" borderId="0"/>
    <xf numFmtId="9" fontId="2" fillId="0" borderId="0" applyFont="0" applyFill="0" applyBorder="0" applyAlignment="0" applyProtection="0"/>
    <xf numFmtId="0" fontId="9" fillId="0" borderId="0"/>
    <xf numFmtId="0" fontId="9" fillId="0" borderId="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27" fillId="12" borderId="29" applyNumberFormat="0" applyAlignment="0" applyProtection="0"/>
    <xf numFmtId="0" fontId="29" fillId="13" borderId="32" applyNumberFormat="0" applyAlignment="0" applyProtection="0"/>
    <xf numFmtId="0" fontId="28" fillId="0" borderId="31" applyNumberFormat="0" applyFill="0" applyAlignment="0" applyProtection="0"/>
    <xf numFmtId="173" fontId="9" fillId="0" borderId="0">
      <protection locked="0"/>
    </xf>
    <xf numFmtId="0" fontId="21" fillId="0" borderId="0" applyNumberFormat="0" applyFill="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25" fillId="11" borderId="29" applyNumberFormat="0" applyAlignment="0" applyProtection="0"/>
    <xf numFmtId="179" fontId="9" fillId="0" borderId="0">
      <protection locked="0"/>
    </xf>
    <xf numFmtId="0" fontId="60" fillId="0" borderId="0" applyNumberFormat="0" applyFill="0" applyBorder="0" applyAlignment="0" applyProtection="0"/>
    <xf numFmtId="0" fontId="23" fillId="9" borderId="0" applyNumberFormat="0" applyBorder="0" applyAlignment="0" applyProtection="0"/>
    <xf numFmtId="0" fontId="9" fillId="0" borderId="0" applyFont="0" applyFill="0" applyBorder="0" applyAlignment="0" applyProtection="0"/>
    <xf numFmtId="178" fontId="9" fillId="0" borderId="0" applyFont="0" applyFill="0" applyBorder="0" applyAlignment="0" applyProtection="0"/>
    <xf numFmtId="182"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3" fontId="17" fillId="0" borderId="0" applyFont="0" applyFill="0" applyBorder="0" applyAlignment="0" applyProtection="0"/>
    <xf numFmtId="186" fontId="9" fillId="0" borderId="0" applyFont="0" applyFill="0" applyBorder="0" applyAlignment="0" applyProtection="0"/>
    <xf numFmtId="43" fontId="41"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66" fontId="17" fillId="0" borderId="0" applyFont="0" applyFill="0" applyBorder="0" applyAlignment="0" applyProtection="0"/>
    <xf numFmtId="44" fontId="2" fillId="0" borderId="0" applyFont="0" applyFill="0" applyBorder="0" applyAlignment="0" applyProtection="0"/>
    <xf numFmtId="189"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24" fillId="10" borderId="0" applyNumberFormat="0" applyBorder="0" applyAlignment="0" applyProtection="0"/>
    <xf numFmtId="0" fontId="17" fillId="0" borderId="0"/>
    <xf numFmtId="0" fontId="9" fillId="0" borderId="0" applyNumberFormat="0" applyFill="0" applyBorder="0" applyAlignment="0" applyProtection="0"/>
    <xf numFmtId="0" fontId="50" fillId="0" borderId="0">
      <alignment vertical="top"/>
    </xf>
    <xf numFmtId="0" fontId="17" fillId="0" borderId="0"/>
    <xf numFmtId="0" fontId="17" fillId="14" borderId="33" applyNumberFormat="0" applyFont="0" applyAlignment="0" applyProtection="0"/>
    <xf numFmtId="9" fontId="17" fillId="0" borderId="0" applyFont="0" applyFill="0" applyBorder="0" applyAlignment="0" applyProtection="0"/>
    <xf numFmtId="0" fontId="26" fillId="12" borderId="3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75" fillId="0" borderId="0" applyNumberFormat="0" applyFill="0" applyBorder="0" applyAlignment="0" applyProtection="0"/>
    <xf numFmtId="0" fontId="32" fillId="0" borderId="34" applyNumberFormat="0" applyFill="0" applyAlignment="0" applyProtection="0"/>
    <xf numFmtId="0" fontId="9" fillId="0" borderId="0" applyNumberFormat="0" applyFill="0" applyBorder="0" applyAlignment="0" applyProtection="0"/>
    <xf numFmtId="0" fontId="17" fillId="0" borderId="0"/>
    <xf numFmtId="0" fontId="17" fillId="0" borderId="0"/>
    <xf numFmtId="0" fontId="17" fillId="0" borderId="0"/>
    <xf numFmtId="0" fontId="104" fillId="0" borderId="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0" borderId="0"/>
    <xf numFmtId="0" fontId="17" fillId="14" borderId="33" applyNumberFormat="0" applyFont="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9" fillId="63" borderId="0"/>
    <xf numFmtId="166"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17"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4" fontId="6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166" fontId="2"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ill="0" applyBorder="0" applyAlignment="0" applyProtection="0"/>
    <xf numFmtId="43" fontId="17" fillId="0" borderId="0" applyFont="0" applyFill="0" applyBorder="0" applyAlignment="0" applyProtection="0"/>
    <xf numFmtId="0" fontId="67" fillId="0" borderId="0"/>
    <xf numFmtId="43" fontId="17" fillId="0" borderId="0" applyFont="0" applyFill="0" applyBorder="0" applyAlignment="0" applyProtection="0"/>
    <xf numFmtId="0" fontId="19" fillId="0" borderId="26" applyNumberFormat="0" applyFill="0" applyAlignment="0" applyProtection="0"/>
    <xf numFmtId="43" fontId="2" fillId="0" borderId="0" applyFont="0" applyFill="0" applyBorder="0" applyAlignment="0" applyProtection="0"/>
    <xf numFmtId="166" fontId="2" fillId="0" borderId="0" applyFont="0" applyFill="0" applyBorder="0" applyAlignment="0" applyProtection="0"/>
    <xf numFmtId="43" fontId="17" fillId="0" borderId="0" applyFont="0" applyFill="0" applyBorder="0" applyAlignment="0" applyProtection="0"/>
    <xf numFmtId="0" fontId="22" fillId="8" borderId="0" applyNumberFormat="0" applyBorder="0" applyAlignment="0" applyProtection="0"/>
    <xf numFmtId="166"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38" fillId="0" borderId="0" applyFont="0" applyFill="0" applyBorder="0" applyAlignment="0" applyProtection="0"/>
    <xf numFmtId="44" fontId="34" fillId="0" borderId="0" applyFont="0" applyFill="0" applyBorder="0" applyAlignment="0" applyProtection="0"/>
    <xf numFmtId="41" fontId="9" fillId="0" borderId="0" applyFont="0" applyFill="0" applyBorder="0" applyAlignment="0" applyProtection="0"/>
    <xf numFmtId="43" fontId="17" fillId="0" borderId="0" applyFont="0" applyFill="0" applyBorder="0" applyAlignment="0" applyProtection="0"/>
    <xf numFmtId="0" fontId="2" fillId="0" borderId="0"/>
    <xf numFmtId="166" fontId="17" fillId="0" borderId="0" applyFont="0" applyFill="0" applyBorder="0" applyAlignment="0" applyProtection="0"/>
    <xf numFmtId="41" fontId="67" fillId="0" borderId="0" applyFont="0" applyFill="0" applyBorder="0" applyAlignment="0" applyProtection="0"/>
    <xf numFmtId="44" fontId="17" fillId="0" borderId="0" applyFont="0" applyFill="0" applyBorder="0" applyAlignment="0" applyProtection="0"/>
    <xf numFmtId="0" fontId="123" fillId="0" borderId="0"/>
    <xf numFmtId="41" fontId="123" fillId="0" borderId="0" applyFont="0" applyFill="0" applyBorder="0" applyAlignment="0" applyProtection="0"/>
    <xf numFmtId="41" fontId="17" fillId="0" borderId="0" applyFont="0" applyFill="0" applyBorder="0" applyAlignment="0" applyProtection="0"/>
    <xf numFmtId="9" fontId="17" fillId="0" borderId="0" applyFont="0" applyFill="0" applyBorder="0" applyAlignment="0" applyProtection="0"/>
    <xf numFmtId="0" fontId="36" fillId="0" borderId="0"/>
    <xf numFmtId="0" fontId="36" fillId="0" borderId="0"/>
    <xf numFmtId="0" fontId="9" fillId="0" borderId="0"/>
    <xf numFmtId="0" fontId="36" fillId="0" borderId="0"/>
  </cellStyleXfs>
  <cellXfs count="498">
    <xf numFmtId="0" fontId="0" fillId="0" borderId="0" xfId="0"/>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4" fillId="0" borderId="0" xfId="0" applyFont="1"/>
    <xf numFmtId="0" fontId="10" fillId="0" borderId="0" xfId="0" applyFont="1"/>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3" xfId="0" applyFont="1" applyBorder="1" applyAlignment="1">
      <alignment horizontal="justify" vertical="center" wrapText="1"/>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center"/>
    </xf>
    <xf numFmtId="0" fontId="5" fillId="3" borderId="6" xfId="0" applyFont="1" applyFill="1" applyBorder="1" applyAlignment="1">
      <alignment vertical="center" wrapText="1"/>
    </xf>
    <xf numFmtId="0" fontId="5" fillId="3"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justify" vertical="center" wrapText="1"/>
    </xf>
    <xf numFmtId="0" fontId="12" fillId="0" borderId="0" xfId="0" applyFont="1" applyAlignment="1">
      <alignment horizontal="center" vertical="center"/>
    </xf>
    <xf numFmtId="0" fontId="14" fillId="0" borderId="0" xfId="0" applyFont="1"/>
    <xf numFmtId="164" fontId="6" fillId="7" borderId="12" xfId="0" applyNumberFormat="1" applyFont="1" applyFill="1" applyBorder="1" applyAlignment="1">
      <alignment horizontal="right" vertical="center" wrapText="1"/>
    </xf>
    <xf numFmtId="0" fontId="6" fillId="6" borderId="0" xfId="0" applyFont="1" applyFill="1" applyAlignment="1">
      <alignment horizontal="center" vertical="center"/>
    </xf>
    <xf numFmtId="0" fontId="10" fillId="6" borderId="0" xfId="0" applyFont="1" applyFill="1"/>
    <xf numFmtId="0" fontId="4" fillId="6" borderId="0" xfId="0" applyFont="1" applyFill="1"/>
    <xf numFmtId="0" fontId="5" fillId="6" borderId="0" xfId="0" applyFont="1" applyFill="1" applyAlignment="1">
      <alignment horizontal="center" vertical="center"/>
    </xf>
    <xf numFmtId="0" fontId="10" fillId="0" borderId="0" xfId="0" applyFont="1" applyAlignment="1">
      <alignment vertical="center"/>
    </xf>
    <xf numFmtId="0" fontId="5" fillId="5" borderId="44" xfId="0" applyFont="1" applyFill="1" applyBorder="1" applyAlignment="1">
      <alignment horizontal="center" vertical="center" wrapText="1"/>
    </xf>
    <xf numFmtId="219" fontId="10" fillId="0" borderId="0" xfId="6000" applyNumberFormat="1" applyFont="1" applyAlignment="1">
      <alignment vertical="center"/>
    </xf>
    <xf numFmtId="0" fontId="0" fillId="0" borderId="0" xfId="0" applyAlignment="1">
      <alignment vertical="center"/>
    </xf>
    <xf numFmtId="0" fontId="0" fillId="6" borderId="0" xfId="0" applyFill="1"/>
    <xf numFmtId="0" fontId="10" fillId="0" borderId="0" xfId="0" applyFont="1" applyAlignment="1">
      <alignment horizontal="left" vertical="center"/>
    </xf>
    <xf numFmtId="0" fontId="5" fillId="6" borderId="10" xfId="0" applyFont="1" applyFill="1" applyBorder="1" applyAlignment="1">
      <alignment vertical="center" wrapText="1"/>
    </xf>
    <xf numFmtId="0" fontId="5" fillId="6" borderId="44" xfId="0" applyFont="1" applyFill="1" applyBorder="1" applyAlignment="1">
      <alignment horizontal="center" vertical="center" wrapText="1"/>
    </xf>
    <xf numFmtId="0" fontId="5" fillId="6" borderId="44" xfId="0" applyFont="1" applyFill="1" applyBorder="1" applyAlignment="1">
      <alignment vertical="center" wrapText="1"/>
    </xf>
    <xf numFmtId="0" fontId="5" fillId="6" borderId="44" xfId="0" applyFont="1" applyFill="1" applyBorder="1" applyAlignment="1" applyProtection="1">
      <alignment horizontal="left" vertical="center" wrapText="1"/>
    </xf>
    <xf numFmtId="0" fontId="5" fillId="6" borderId="44" xfId="0" applyFont="1" applyFill="1" applyBorder="1" applyAlignment="1" applyProtection="1">
      <alignment vertical="center" wrapText="1"/>
    </xf>
    <xf numFmtId="0" fontId="5" fillId="6" borderId="44" xfId="0" applyFont="1" applyFill="1" applyBorder="1" applyAlignment="1">
      <alignment horizontal="left" vertical="center" wrapText="1"/>
    </xf>
    <xf numFmtId="0" fontId="4" fillId="0" borderId="0" xfId="0" applyFont="1" applyAlignment="1">
      <alignment vertical="center" wrapText="1"/>
    </xf>
    <xf numFmtId="0" fontId="7" fillId="6" borderId="44" xfId="0" applyFont="1" applyFill="1" applyBorder="1" applyAlignment="1">
      <alignment horizontal="justify" vertical="center" wrapText="1"/>
    </xf>
    <xf numFmtId="0" fontId="3" fillId="6" borderId="44" xfId="0" applyFont="1" applyFill="1" applyBorder="1" applyAlignment="1">
      <alignment vertical="center" wrapText="1"/>
    </xf>
    <xf numFmtId="0" fontId="108" fillId="0" borderId="0" xfId="0" applyFont="1"/>
    <xf numFmtId="4" fontId="113" fillId="0" borderId="0" xfId="0" applyNumberFormat="1" applyFont="1"/>
    <xf numFmtId="0" fontId="32" fillId="0" borderId="44" xfId="0" applyFont="1" applyBorder="1" applyAlignment="1">
      <alignment vertical="center"/>
    </xf>
    <xf numFmtId="0" fontId="32" fillId="0" borderId="44" xfId="0" applyFont="1" applyBorder="1" applyAlignment="1">
      <alignment horizontal="left" vertical="center" wrapText="1"/>
    </xf>
    <xf numFmtId="0" fontId="32" fillId="0" borderId="44" xfId="0" applyFont="1" applyBorder="1" applyAlignment="1">
      <alignment vertical="center" wrapText="1"/>
    </xf>
    <xf numFmtId="0" fontId="110" fillId="67" borderId="44" xfId="0" applyFont="1" applyFill="1" applyBorder="1" applyAlignment="1">
      <alignment horizontal="center" vertical="center" wrapText="1"/>
    </xf>
    <xf numFmtId="0" fontId="6" fillId="6" borderId="45" xfId="0" applyFont="1" applyFill="1" applyBorder="1" applyAlignment="1">
      <alignment horizontal="center" vertical="center"/>
    </xf>
    <xf numFmtId="0" fontId="10" fillId="6" borderId="55" xfId="0" applyFont="1" applyFill="1" applyBorder="1"/>
    <xf numFmtId="0" fontId="5" fillId="68" borderId="44" xfId="0" applyFont="1" applyFill="1" applyBorder="1" applyAlignment="1">
      <alignment horizontal="center" vertical="center" wrapText="1"/>
    </xf>
    <xf numFmtId="0" fontId="5" fillId="68" borderId="49" xfId="0" applyFont="1" applyFill="1" applyBorder="1" applyAlignment="1">
      <alignment horizontal="center" vertical="center" wrapText="1"/>
    </xf>
    <xf numFmtId="44" fontId="0" fillId="0" borderId="49" xfId="6000" applyFont="1" applyBorder="1" applyAlignment="1">
      <alignment vertical="center"/>
    </xf>
    <xf numFmtId="44" fontId="0" fillId="0" borderId="44" xfId="6000" applyFont="1" applyBorder="1" applyAlignment="1">
      <alignment vertical="center"/>
    </xf>
    <xf numFmtId="0" fontId="32" fillId="0" borderId="49" xfId="0" applyFont="1" applyBorder="1" applyAlignment="1">
      <alignment vertical="center" wrapText="1"/>
    </xf>
    <xf numFmtId="0" fontId="32" fillId="69" borderId="44" xfId="0" applyFont="1" applyFill="1" applyBorder="1" applyAlignment="1">
      <alignment vertical="center" wrapText="1"/>
    </xf>
    <xf numFmtId="0" fontId="115" fillId="0" borderId="0" xfId="0" applyFont="1"/>
    <xf numFmtId="0" fontId="110" fillId="66" borderId="52" xfId="0" applyFont="1" applyFill="1" applyBorder="1" applyAlignment="1">
      <alignment horizontal="center" vertical="center" wrapText="1"/>
    </xf>
    <xf numFmtId="219" fontId="110" fillId="66" borderId="52" xfId="0" applyNumberFormat="1" applyFont="1" applyFill="1" applyBorder="1" applyAlignment="1">
      <alignment horizontal="center" vertical="center" wrapText="1"/>
    </xf>
    <xf numFmtId="0" fontId="110" fillId="66" borderId="44" xfId="0" applyFont="1" applyFill="1" applyBorder="1" applyAlignment="1">
      <alignment horizontal="center" vertical="center" wrapText="1"/>
    </xf>
    <xf numFmtId="0" fontId="115" fillId="0" borderId="0" xfId="0" applyFont="1" applyAlignment="1">
      <alignment horizontal="center" vertical="center" wrapText="1"/>
    </xf>
    <xf numFmtId="0" fontId="115" fillId="6" borderId="44" xfId="0" applyFont="1" applyFill="1" applyBorder="1" applyAlignment="1">
      <alignment horizontal="left" vertical="center"/>
    </xf>
    <xf numFmtId="44" fontId="115" fillId="6" borderId="44" xfId="0" applyNumberFormat="1" applyFont="1" applyFill="1" applyBorder="1" applyAlignment="1">
      <alignment vertical="center"/>
    </xf>
    <xf numFmtId="219" fontId="115" fillId="6" borderId="44" xfId="0" applyNumberFormat="1" applyFont="1" applyFill="1" applyBorder="1" applyAlignment="1">
      <alignment vertical="center"/>
    </xf>
    <xf numFmtId="219" fontId="14" fillId="6" borderId="44" xfId="0" applyNumberFormat="1" applyFont="1" applyFill="1" applyBorder="1" applyAlignment="1">
      <alignment vertical="center"/>
    </xf>
    <xf numFmtId="219" fontId="115" fillId="6" borderId="44" xfId="6000" applyNumberFormat="1" applyFont="1" applyFill="1" applyBorder="1" applyAlignment="1">
      <alignment vertical="center"/>
    </xf>
    <xf numFmtId="0" fontId="115" fillId="6" borderId="44" xfId="0" applyFont="1" applyFill="1" applyBorder="1" applyAlignment="1">
      <alignment vertical="center"/>
    </xf>
    <xf numFmtId="0" fontId="115" fillId="6" borderId="0" xfId="0" applyFont="1" applyFill="1"/>
    <xf numFmtId="219" fontId="115" fillId="6" borderId="0" xfId="6000" applyNumberFormat="1" applyFont="1" applyFill="1" applyAlignment="1">
      <alignment vertical="center"/>
    </xf>
    <xf numFmtId="0" fontId="115" fillId="6" borderId="44" xfId="0" applyFont="1" applyFill="1" applyBorder="1" applyAlignment="1">
      <alignment vertical="center" wrapText="1"/>
    </xf>
    <xf numFmtId="0" fontId="115" fillId="6" borderId="0" xfId="0" applyFont="1" applyFill="1" applyAlignment="1">
      <alignment vertical="center"/>
    </xf>
    <xf numFmtId="0" fontId="115" fillId="6" borderId="44" xfId="0" applyFont="1" applyFill="1" applyBorder="1" applyAlignment="1">
      <alignment horizontal="left" vertical="center" wrapText="1"/>
    </xf>
    <xf numFmtId="0" fontId="115" fillId="6" borderId="0" xfId="0" applyFont="1" applyFill="1" applyAlignment="1">
      <alignment vertical="center" wrapText="1"/>
    </xf>
    <xf numFmtId="0" fontId="115" fillId="6" borderId="0" xfId="0" applyFont="1" applyFill="1" applyAlignment="1">
      <alignment wrapText="1"/>
    </xf>
    <xf numFmtId="0" fontId="118" fillId="6" borderId="0" xfId="0" applyFont="1" applyFill="1" applyAlignment="1">
      <alignment vertical="center"/>
    </xf>
    <xf numFmtId="0" fontId="110" fillId="67" borderId="44" xfId="0" applyFont="1" applyFill="1" applyBorder="1" applyAlignment="1">
      <alignment horizontal="left" vertical="center"/>
    </xf>
    <xf numFmtId="44" fontId="110" fillId="67" borderId="44" xfId="0" applyNumberFormat="1" applyFont="1" applyFill="1" applyBorder="1" applyAlignment="1">
      <alignment vertical="center"/>
    </xf>
    <xf numFmtId="219" fontId="110" fillId="67" borderId="44" xfId="0" applyNumberFormat="1" applyFont="1" applyFill="1" applyBorder="1" applyAlignment="1">
      <alignment vertical="center"/>
    </xf>
    <xf numFmtId="0" fontId="110" fillId="67" borderId="44" xfId="0" applyFont="1" applyFill="1" applyBorder="1" applyAlignment="1">
      <alignment vertical="center"/>
    </xf>
    <xf numFmtId="0" fontId="110" fillId="0" borderId="0" xfId="0" applyFont="1"/>
    <xf numFmtId="219" fontId="115" fillId="0" borderId="0" xfId="0" applyNumberFormat="1" applyFont="1"/>
    <xf numFmtId="220" fontId="115" fillId="0" borderId="0" xfId="0" applyNumberFormat="1" applyFont="1"/>
    <xf numFmtId="0" fontId="124" fillId="71" borderId="0" xfId="6001" applyFont="1" applyFill="1" applyAlignment="1">
      <alignment horizontal="center" vertical="center" wrapText="1"/>
    </xf>
    <xf numFmtId="0" fontId="124" fillId="72" borderId="0" xfId="6001" applyFont="1" applyFill="1" applyAlignment="1">
      <alignment horizontal="center" vertical="center" wrapText="1"/>
    </xf>
    <xf numFmtId="41" fontId="124" fillId="71" borderId="0" xfId="6002" applyFont="1" applyFill="1" applyAlignment="1">
      <alignment horizontal="center" vertical="center" wrapText="1"/>
    </xf>
    <xf numFmtId="41" fontId="124" fillId="70" borderId="0" xfId="6002" applyFont="1" applyFill="1" applyAlignment="1">
      <alignment horizontal="center" vertical="center" wrapText="1"/>
    </xf>
    <xf numFmtId="41" fontId="124" fillId="72" borderId="0" xfId="6002" applyFont="1" applyFill="1" applyAlignment="1">
      <alignment horizontal="center" vertical="center" wrapText="1"/>
    </xf>
    <xf numFmtId="0" fontId="125" fillId="0" borderId="0" xfId="6001" applyFont="1" applyAlignment="1">
      <alignment wrapText="1"/>
    </xf>
    <xf numFmtId="0" fontId="125" fillId="0" borderId="0" xfId="6001" applyFont="1"/>
    <xf numFmtId="14" fontId="125" fillId="0" borderId="0" xfId="6001" applyNumberFormat="1" applyFont="1"/>
    <xf numFmtId="41" fontId="125" fillId="0" borderId="0" xfId="6002" applyFont="1" applyFill="1"/>
    <xf numFmtId="2" fontId="125" fillId="0" borderId="0" xfId="6001" applyNumberFormat="1" applyFont="1"/>
    <xf numFmtId="41" fontId="123" fillId="7" borderId="0" xfId="6001" applyNumberFormat="1" applyFill="1"/>
    <xf numFmtId="0" fontId="123" fillId="7" borderId="0" xfId="6001" applyFill="1"/>
    <xf numFmtId="0" fontId="123" fillId="0" borderId="0" xfId="6001"/>
    <xf numFmtId="221" fontId="123" fillId="7" borderId="0" xfId="6001" applyNumberFormat="1" applyFill="1"/>
    <xf numFmtId="0" fontId="77" fillId="0" borderId="0" xfId="0" applyFont="1" applyAlignment="1">
      <alignment horizontal="center" vertical="center"/>
    </xf>
    <xf numFmtId="1" fontId="77" fillId="0" borderId="0" xfId="0" applyNumberFormat="1" applyFont="1" applyAlignment="1">
      <alignment horizontal="center" vertical="center"/>
    </xf>
    <xf numFmtId="0" fontId="81" fillId="0" borderId="0" xfId="0" applyFont="1" applyAlignment="1">
      <alignment horizontal="left" vertical="center"/>
    </xf>
    <xf numFmtId="0" fontId="126" fillId="0" borderId="0" xfId="0" applyFont="1" applyAlignment="1">
      <alignment horizontal="right" vertical="center"/>
    </xf>
    <xf numFmtId="49" fontId="126" fillId="0" borderId="0" xfId="0" applyNumberFormat="1" applyFont="1" applyAlignment="1">
      <alignment horizontal="left" vertical="center"/>
    </xf>
    <xf numFmtId="0" fontId="126" fillId="0" borderId="0" xfId="0" applyFont="1" applyAlignment="1">
      <alignment vertical="center"/>
    </xf>
    <xf numFmtId="15" fontId="126" fillId="0" borderId="0" xfId="0" applyNumberFormat="1" applyFont="1" applyAlignment="1">
      <alignment vertical="center"/>
    </xf>
    <xf numFmtId="0" fontId="126" fillId="0" borderId="0" xfId="0" applyFont="1" applyAlignment="1">
      <alignment horizontal="left" vertical="center"/>
    </xf>
    <xf numFmtId="41" fontId="77" fillId="0" borderId="0" xfId="6003" applyFont="1" applyAlignment="1" applyProtection="1">
      <alignment horizontal="right" vertical="center"/>
    </xf>
    <xf numFmtId="2" fontId="77" fillId="0" borderId="0" xfId="428" applyNumberFormat="1" applyFont="1" applyFill="1" applyAlignment="1" applyProtection="1">
      <alignment horizontal="right" vertical="center"/>
    </xf>
    <xf numFmtId="1" fontId="77" fillId="0" borderId="0" xfId="0" applyNumberFormat="1" applyFont="1" applyAlignment="1">
      <alignment horizontal="right" vertical="center"/>
    </xf>
    <xf numFmtId="2" fontId="77" fillId="0" borderId="0" xfId="0" applyNumberFormat="1" applyFont="1" applyAlignment="1">
      <alignment horizontal="right" vertical="center"/>
    </xf>
    <xf numFmtId="0" fontId="77" fillId="0" borderId="0" xfId="0" applyFont="1" applyAlignment="1">
      <alignment vertical="center"/>
    </xf>
    <xf numFmtId="0" fontId="127" fillId="0" borderId="0" xfId="0" applyFont="1" applyAlignment="1">
      <alignment horizontal="left" vertical="center"/>
    </xf>
    <xf numFmtId="0" fontId="9" fillId="73" borderId="59" xfId="0" applyFont="1" applyFill="1" applyBorder="1" applyAlignment="1">
      <alignment horizontal="center" vertical="center"/>
    </xf>
    <xf numFmtId="1" fontId="34" fillId="73" borderId="59" xfId="0" applyNumberFormat="1" applyFont="1" applyFill="1" applyBorder="1" applyAlignment="1">
      <alignment horizontal="center" vertical="center"/>
    </xf>
    <xf numFmtId="167" fontId="34" fillId="73" borderId="59" xfId="428" applyFont="1" applyFill="1" applyBorder="1" applyAlignment="1" applyProtection="1">
      <alignment horizontal="center" vertical="center"/>
    </xf>
    <xf numFmtId="0" fontId="9" fillId="0" borderId="0" xfId="0" applyFont="1" applyAlignment="1">
      <alignment horizontal="center" vertical="center"/>
    </xf>
    <xf numFmtId="0" fontId="126" fillId="74" borderId="59" xfId="0" applyFont="1" applyFill="1" applyBorder="1" applyAlignment="1">
      <alignment horizontal="center" vertical="center" wrapText="1"/>
    </xf>
    <xf numFmtId="1" fontId="126" fillId="74" borderId="59" xfId="0" applyNumberFormat="1" applyFont="1" applyFill="1" applyBorder="1" applyAlignment="1">
      <alignment horizontal="center" vertical="center" wrapText="1"/>
    </xf>
    <xf numFmtId="49" fontId="126" fillId="74" borderId="59" xfId="0" applyNumberFormat="1" applyFont="1" applyFill="1" applyBorder="1" applyAlignment="1">
      <alignment horizontal="left" vertical="center" wrapText="1"/>
    </xf>
    <xf numFmtId="15" fontId="126" fillId="74" borderId="59" xfId="0" applyNumberFormat="1" applyFont="1" applyFill="1" applyBorder="1" applyAlignment="1">
      <alignment horizontal="center" vertical="center" wrapText="1"/>
    </xf>
    <xf numFmtId="2" fontId="126" fillId="74" borderId="59" xfId="428" applyNumberFormat="1" applyFont="1" applyFill="1" applyBorder="1" applyAlignment="1" applyProtection="1">
      <alignment horizontal="center" vertical="center" wrapText="1"/>
    </xf>
    <xf numFmtId="1" fontId="126" fillId="74" borderId="59" xfId="428" applyNumberFormat="1" applyFont="1" applyFill="1" applyBorder="1" applyAlignment="1" applyProtection="1">
      <alignment horizontal="center" vertical="center" wrapText="1"/>
    </xf>
    <xf numFmtId="0" fontId="77" fillId="0" borderId="0" xfId="0" applyFont="1" applyAlignment="1">
      <alignment vertical="center" wrapText="1"/>
    </xf>
    <xf numFmtId="0" fontId="77" fillId="0" borderId="59" xfId="0" applyFont="1" applyBorder="1" applyAlignment="1">
      <alignment horizontal="center" vertical="center"/>
    </xf>
    <xf numFmtId="1" fontId="77" fillId="0" borderId="59" xfId="0" applyNumberFormat="1" applyFont="1" applyBorder="1" applyAlignment="1">
      <alignment horizontal="center" vertical="center"/>
    </xf>
    <xf numFmtId="222" fontId="77" fillId="0" borderId="59" xfId="0" applyNumberFormat="1" applyFont="1" applyBorder="1" applyAlignment="1">
      <alignment horizontal="left" vertical="center"/>
    </xf>
    <xf numFmtId="0" fontId="77" fillId="0" borderId="59" xfId="0" applyFont="1" applyBorder="1" applyAlignment="1">
      <alignment vertical="center"/>
    </xf>
    <xf numFmtId="4" fontId="77" fillId="0" borderId="59" xfId="0" applyNumberFormat="1" applyFont="1" applyBorder="1" applyAlignment="1">
      <alignment vertical="center"/>
    </xf>
    <xf numFmtId="0" fontId="77" fillId="0" borderId="59" xfId="0" applyFont="1" applyBorder="1" applyAlignment="1">
      <alignment horizontal="right" vertical="center"/>
    </xf>
    <xf numFmtId="49" fontId="77" fillId="0" borderId="59" xfId="0" applyNumberFormat="1" applyFont="1" applyBorder="1" applyAlignment="1">
      <alignment horizontal="left" vertical="center"/>
    </xf>
    <xf numFmtId="15" fontId="77" fillId="0" borderId="59" xfId="0" applyNumberFormat="1" applyFont="1" applyBorder="1" applyAlignment="1">
      <alignment horizontal="center" vertical="center"/>
    </xf>
    <xf numFmtId="0" fontId="77" fillId="0" borderId="59" xfId="0" applyFont="1" applyBorder="1" applyAlignment="1">
      <alignment horizontal="left" vertical="center"/>
    </xf>
    <xf numFmtId="41" fontId="77" fillId="0" borderId="59" xfId="6003" applyFont="1" applyBorder="1" applyAlignment="1" applyProtection="1">
      <alignment horizontal="center" vertical="center"/>
    </xf>
    <xf numFmtId="41" fontId="77" fillId="75" borderId="59" xfId="6003" applyFont="1" applyFill="1" applyBorder="1" applyAlignment="1" applyProtection="1">
      <alignment horizontal="right" vertical="center"/>
    </xf>
    <xf numFmtId="41" fontId="77" fillId="74" borderId="59" xfId="6003" applyFont="1" applyFill="1" applyBorder="1" applyAlignment="1" applyProtection="1">
      <alignment horizontal="right" vertical="center"/>
    </xf>
    <xf numFmtId="1" fontId="77" fillId="0" borderId="59" xfId="428" applyNumberFormat="1" applyFont="1" applyBorder="1" applyAlignment="1" applyProtection="1">
      <alignment horizontal="right" vertical="center"/>
    </xf>
    <xf numFmtId="41" fontId="77" fillId="0" borderId="59" xfId="6003" applyFont="1" applyBorder="1" applyAlignment="1" applyProtection="1">
      <alignment horizontal="right" vertical="center"/>
    </xf>
    <xf numFmtId="2" fontId="77" fillId="0" borderId="59" xfId="428" applyNumberFormat="1" applyFont="1" applyBorder="1" applyAlignment="1" applyProtection="1">
      <alignment horizontal="right" vertical="center"/>
    </xf>
    <xf numFmtId="0" fontId="77" fillId="0" borderId="59" xfId="6005" applyFont="1" applyBorder="1" applyAlignment="1">
      <alignment vertical="center"/>
    </xf>
    <xf numFmtId="0" fontId="126" fillId="74" borderId="59" xfId="0" applyFont="1" applyFill="1" applyBorder="1" applyAlignment="1">
      <alignment horizontal="center" vertical="center"/>
    </xf>
    <xf numFmtId="1" fontId="126" fillId="74" borderId="59" xfId="0" applyNumberFormat="1" applyFont="1" applyFill="1" applyBorder="1" applyAlignment="1">
      <alignment horizontal="center" vertical="center"/>
    </xf>
    <xf numFmtId="222" fontId="126" fillId="74" borderId="59" xfId="0" applyNumberFormat="1" applyFont="1" applyFill="1" applyBorder="1" applyAlignment="1">
      <alignment horizontal="left" vertical="center"/>
    </xf>
    <xf numFmtId="0" fontId="126" fillId="74" borderId="59" xfId="0" applyFont="1" applyFill="1" applyBorder="1" applyAlignment="1">
      <alignment vertical="center"/>
    </xf>
    <xf numFmtId="4" fontId="126" fillId="74" borderId="59" xfId="428" applyNumberFormat="1" applyFont="1" applyFill="1" applyBorder="1" applyAlignment="1" applyProtection="1">
      <alignment vertical="center"/>
    </xf>
    <xf numFmtId="0" fontId="126" fillId="74" borderId="59" xfId="0" applyFont="1" applyFill="1" applyBorder="1" applyAlignment="1">
      <alignment horizontal="right" vertical="center"/>
    </xf>
    <xf numFmtId="49" fontId="126" fillId="74" borderId="59" xfId="0" applyNumberFormat="1" applyFont="1" applyFill="1" applyBorder="1" applyAlignment="1">
      <alignment horizontal="left" vertical="center"/>
    </xf>
    <xf numFmtId="0" fontId="77" fillId="74" borderId="59" xfId="0" applyFont="1" applyFill="1" applyBorder="1" applyAlignment="1">
      <alignment horizontal="center" vertical="center"/>
    </xf>
    <xf numFmtId="15" fontId="126" fillId="74" borderId="59" xfId="0" applyNumberFormat="1" applyFont="1" applyFill="1" applyBorder="1" applyAlignment="1">
      <alignment horizontal="center" vertical="center"/>
    </xf>
    <xf numFmtId="0" fontId="126" fillId="74" borderId="59" xfId="0" applyFont="1" applyFill="1" applyBorder="1" applyAlignment="1">
      <alignment horizontal="left" vertical="center"/>
    </xf>
    <xf numFmtId="41" fontId="126" fillId="74" borderId="59" xfId="6003" applyFont="1" applyFill="1" applyBorder="1" applyAlignment="1" applyProtection="1">
      <alignment horizontal="right" vertical="center"/>
    </xf>
    <xf numFmtId="41" fontId="126" fillId="76" borderId="59" xfId="6003" applyFont="1" applyFill="1" applyBorder="1" applyAlignment="1" applyProtection="1">
      <alignment horizontal="right" vertical="center"/>
    </xf>
    <xf numFmtId="1" fontId="126" fillId="74" borderId="59" xfId="428" applyNumberFormat="1" applyFont="1" applyFill="1" applyBorder="1" applyAlignment="1" applyProtection="1">
      <alignment horizontal="right" vertical="center"/>
    </xf>
    <xf numFmtId="2" fontId="126" fillId="74" borderId="59" xfId="428" applyNumberFormat="1" applyFont="1" applyFill="1" applyBorder="1" applyAlignment="1" applyProtection="1">
      <alignment horizontal="right" vertical="center"/>
    </xf>
    <xf numFmtId="41" fontId="77" fillId="0" borderId="59" xfId="6003" applyFont="1" applyFill="1" applyBorder="1" applyAlignment="1" applyProtection="1">
      <alignment horizontal="right" vertical="center"/>
    </xf>
    <xf numFmtId="0" fontId="77" fillId="0" borderId="59" xfId="6006" applyFont="1" applyBorder="1" applyAlignment="1">
      <alignment vertical="center"/>
    </xf>
    <xf numFmtId="4" fontId="126" fillId="74" borderId="59" xfId="0" applyNumberFormat="1" applyFont="1" applyFill="1" applyBorder="1" applyAlignment="1">
      <alignment vertical="center"/>
    </xf>
    <xf numFmtId="1" fontId="126" fillId="74" borderId="59" xfId="6003" applyNumberFormat="1" applyFont="1" applyFill="1" applyBorder="1" applyAlignment="1" applyProtection="1">
      <alignment horizontal="right" vertical="center"/>
    </xf>
    <xf numFmtId="1" fontId="77" fillId="0" borderId="59" xfId="6003" applyNumberFormat="1" applyFont="1" applyFill="1" applyBorder="1" applyAlignment="1" applyProtection="1">
      <alignment horizontal="right" vertical="center"/>
    </xf>
    <xf numFmtId="1" fontId="77" fillId="0" borderId="59" xfId="428" applyNumberFormat="1" applyFont="1" applyFill="1" applyBorder="1" applyAlignment="1" applyProtection="1">
      <alignment horizontal="right" vertical="center"/>
    </xf>
    <xf numFmtId="167" fontId="77" fillId="0" borderId="59" xfId="428" applyFont="1" applyFill="1" applyBorder="1" applyAlignment="1" applyProtection="1">
      <alignment horizontal="center" vertical="center"/>
    </xf>
    <xf numFmtId="0" fontId="126" fillId="0" borderId="59" xfId="0" applyFont="1" applyBorder="1" applyAlignment="1">
      <alignment vertical="center"/>
    </xf>
    <xf numFmtId="0" fontId="77" fillId="6" borderId="59" xfId="0" applyFont="1" applyFill="1" applyBorder="1" applyAlignment="1">
      <alignment horizontal="center" vertical="center"/>
    </xf>
    <xf numFmtId="167" fontId="77" fillId="0" borderId="59" xfId="428" applyFont="1" applyBorder="1" applyAlignment="1" applyProtection="1">
      <alignment horizontal="center" vertical="center"/>
    </xf>
    <xf numFmtId="49" fontId="77" fillId="0" borderId="59" xfId="6007" applyNumberFormat="1" applyFont="1" applyBorder="1" applyAlignment="1">
      <alignment horizontal="left" vertical="center"/>
    </xf>
    <xf numFmtId="0" fontId="77" fillId="0" borderId="59" xfId="0" quotePrefix="1" applyFont="1" applyBorder="1" applyAlignment="1">
      <alignment horizontal="right" vertical="center"/>
    </xf>
    <xf numFmtId="41" fontId="77" fillId="0" borderId="59" xfId="6003" applyFont="1" applyFill="1" applyBorder="1" applyAlignment="1" applyProtection="1">
      <alignment horizontal="center" vertical="center"/>
    </xf>
    <xf numFmtId="0" fontId="77" fillId="0" borderId="59" xfId="6008" applyFont="1" applyBorder="1" applyAlignment="1">
      <alignment vertical="center"/>
    </xf>
    <xf numFmtId="223" fontId="77" fillId="0" borderId="59" xfId="6003" applyNumberFormat="1" applyFont="1" applyBorder="1" applyAlignment="1" applyProtection="1">
      <alignment horizontal="center" vertical="center"/>
    </xf>
    <xf numFmtId="223" fontId="126" fillId="74" borderId="59" xfId="6003" applyNumberFormat="1" applyFont="1" applyFill="1" applyBorder="1" applyAlignment="1" applyProtection="1">
      <alignment horizontal="right" vertical="center"/>
    </xf>
    <xf numFmtId="49" fontId="77" fillId="0" borderId="59" xfId="0" quotePrefix="1" applyNumberFormat="1" applyFont="1" applyBorder="1" applyAlignment="1">
      <alignment horizontal="left" vertical="center"/>
    </xf>
    <xf numFmtId="11" fontId="77" fillId="0" borderId="59" xfId="0" quotePrefix="1" applyNumberFormat="1" applyFont="1" applyBorder="1" applyAlignment="1">
      <alignment horizontal="center" vertical="center"/>
    </xf>
    <xf numFmtId="15" fontId="77" fillId="0" borderId="59" xfId="0" quotePrefix="1" applyNumberFormat="1" applyFont="1" applyBorder="1" applyAlignment="1">
      <alignment horizontal="center" vertical="center"/>
    </xf>
    <xf numFmtId="0" fontId="77" fillId="0" borderId="59" xfId="0" quotePrefix="1" applyFont="1" applyBorder="1" applyAlignment="1">
      <alignment horizontal="center" vertical="center"/>
    </xf>
    <xf numFmtId="224" fontId="77" fillId="0" borderId="59" xfId="6003" applyNumberFormat="1" applyFont="1" applyBorder="1" applyAlignment="1" applyProtection="1">
      <alignment horizontal="right" vertical="center"/>
    </xf>
    <xf numFmtId="224" fontId="126" fillId="74" borderId="59" xfId="6003" applyNumberFormat="1" applyFont="1" applyFill="1" applyBorder="1" applyAlignment="1" applyProtection="1">
      <alignment horizontal="right" vertical="center"/>
    </xf>
    <xf numFmtId="223" fontId="77" fillId="0" borderId="59" xfId="6003" applyNumberFormat="1" applyFont="1" applyBorder="1" applyAlignment="1" applyProtection="1">
      <alignment horizontal="right" vertical="center"/>
    </xf>
    <xf numFmtId="224" fontId="77" fillId="74" borderId="59" xfId="6003" applyNumberFormat="1" applyFont="1" applyFill="1" applyBorder="1" applyAlignment="1" applyProtection="1">
      <alignment horizontal="right" vertical="center"/>
    </xf>
    <xf numFmtId="0" fontId="77" fillId="0" borderId="59" xfId="6006" applyFont="1" applyBorder="1" applyAlignment="1">
      <alignment horizontal="left" vertical="center"/>
    </xf>
    <xf numFmtId="4" fontId="77" fillId="0" borderId="59" xfId="0" applyNumberFormat="1" applyFont="1" applyBorder="1" applyAlignment="1">
      <alignment horizontal="right" vertical="center"/>
    </xf>
    <xf numFmtId="224" fontId="77" fillId="75" borderId="59" xfId="6003" applyNumberFormat="1" applyFont="1" applyFill="1" applyBorder="1" applyAlignment="1" applyProtection="1">
      <alignment horizontal="right" vertical="center"/>
    </xf>
    <xf numFmtId="49" fontId="126" fillId="74" borderId="59" xfId="0" applyNumberFormat="1" applyFont="1" applyFill="1" applyBorder="1" applyAlignment="1">
      <alignment horizontal="right" vertical="center"/>
    </xf>
    <xf numFmtId="15" fontId="77" fillId="74" borderId="59" xfId="0" applyNumberFormat="1" applyFont="1" applyFill="1" applyBorder="1" applyAlignment="1">
      <alignment horizontal="center" vertical="center"/>
    </xf>
    <xf numFmtId="224" fontId="77" fillId="0" borderId="59" xfId="6003" applyNumberFormat="1" applyFont="1" applyFill="1" applyBorder="1" applyAlignment="1" applyProtection="1">
      <alignment horizontal="center" vertical="center"/>
    </xf>
    <xf numFmtId="0" fontId="77" fillId="0" borderId="59" xfId="0" applyFont="1" applyBorder="1" applyAlignment="1">
      <alignment vertical="center" wrapText="1"/>
    </xf>
    <xf numFmtId="0" fontId="126" fillId="0" borderId="59" xfId="0" applyFont="1" applyBorder="1" applyAlignment="1">
      <alignment horizontal="center" vertical="center"/>
    </xf>
    <xf numFmtId="1" fontId="126" fillId="0" borderId="59" xfId="0" applyNumberFormat="1" applyFont="1" applyBorder="1" applyAlignment="1">
      <alignment horizontal="center" vertical="center"/>
    </xf>
    <xf numFmtId="0" fontId="126" fillId="0" borderId="59" xfId="0" applyFont="1" applyBorder="1" applyAlignment="1">
      <alignment horizontal="right" vertical="center"/>
    </xf>
    <xf numFmtId="49" fontId="126" fillId="0" borderId="59" xfId="0" applyNumberFormat="1" applyFont="1" applyBorder="1" applyAlignment="1">
      <alignment horizontal="left" vertical="center"/>
    </xf>
    <xf numFmtId="15" fontId="126" fillId="0" borderId="59" xfId="0" applyNumberFormat="1" applyFont="1" applyBorder="1" applyAlignment="1">
      <alignment horizontal="center" vertical="center"/>
    </xf>
    <xf numFmtId="0" fontId="126" fillId="0" borderId="59" xfId="0" applyFont="1" applyBorder="1" applyAlignment="1">
      <alignment horizontal="left" vertical="center"/>
    </xf>
    <xf numFmtId="1" fontId="77" fillId="0" borderId="59" xfId="6003" applyNumberFormat="1" applyFont="1" applyBorder="1" applyAlignment="1" applyProtection="1">
      <alignment horizontal="right" vertical="center"/>
    </xf>
    <xf numFmtId="0" fontId="126" fillId="69" borderId="59" xfId="0" applyFont="1" applyFill="1" applyBorder="1" applyAlignment="1">
      <alignment horizontal="center" vertical="center"/>
    </xf>
    <xf numFmtId="1" fontId="126" fillId="69" borderId="59" xfId="0" applyNumberFormat="1" applyFont="1" applyFill="1" applyBorder="1" applyAlignment="1">
      <alignment horizontal="center" vertical="center"/>
    </xf>
    <xf numFmtId="0" fontId="126" fillId="69" borderId="59" xfId="0" applyFont="1" applyFill="1" applyBorder="1" applyAlignment="1">
      <alignment vertical="center"/>
    </xf>
    <xf numFmtId="0" fontId="126" fillId="69" borderId="59" xfId="0" applyFont="1" applyFill="1" applyBorder="1" applyAlignment="1">
      <alignment horizontal="right" vertical="center"/>
    </xf>
    <xf numFmtId="49" fontId="126" fillId="69" borderId="59" xfId="0" applyNumberFormat="1" applyFont="1" applyFill="1" applyBorder="1" applyAlignment="1">
      <alignment horizontal="left" vertical="center"/>
    </xf>
    <xf numFmtId="0" fontId="77" fillId="69" borderId="59" xfId="0" applyFont="1" applyFill="1" applyBorder="1" applyAlignment="1">
      <alignment horizontal="center" vertical="center"/>
    </xf>
    <xf numFmtId="15" fontId="126" fillId="69" borderId="59" xfId="0" applyNumberFormat="1" applyFont="1" applyFill="1" applyBorder="1" applyAlignment="1">
      <alignment vertical="center"/>
    </xf>
    <xf numFmtId="0" fontId="126" fillId="69" borderId="59" xfId="0" applyFont="1" applyFill="1" applyBorder="1" applyAlignment="1">
      <alignment horizontal="left" vertical="center"/>
    </xf>
    <xf numFmtId="41" fontId="126" fillId="69" borderId="59" xfId="6003" applyFont="1" applyFill="1" applyBorder="1" applyAlignment="1" applyProtection="1">
      <alignment horizontal="right" vertical="center"/>
    </xf>
    <xf numFmtId="1" fontId="126" fillId="69" borderId="59" xfId="6003" applyNumberFormat="1" applyFont="1" applyFill="1" applyBorder="1" applyAlignment="1" applyProtection="1">
      <alignment horizontal="right" vertical="center"/>
    </xf>
    <xf numFmtId="15" fontId="77" fillId="0" borderId="59" xfId="0" applyNumberFormat="1" applyFont="1" applyBorder="1" applyAlignment="1">
      <alignment vertical="center"/>
    </xf>
    <xf numFmtId="0" fontId="126" fillId="77" borderId="59" xfId="0" applyFont="1" applyFill="1" applyBorder="1" applyAlignment="1">
      <alignment horizontal="center" vertical="center"/>
    </xf>
    <xf numFmtId="1" fontId="126" fillId="77" borderId="59" xfId="0" applyNumberFormat="1" applyFont="1" applyFill="1" applyBorder="1" applyAlignment="1">
      <alignment horizontal="center" vertical="center"/>
    </xf>
    <xf numFmtId="0" fontId="126" fillId="77" borderId="59" xfId="0" applyFont="1" applyFill="1" applyBorder="1" applyAlignment="1">
      <alignment vertical="center"/>
    </xf>
    <xf numFmtId="0" fontId="126" fillId="77" borderId="59" xfId="0" applyFont="1" applyFill="1" applyBorder="1" applyAlignment="1">
      <alignment horizontal="right" vertical="center"/>
    </xf>
    <xf numFmtId="49" fontId="126" fillId="77" borderId="59" xfId="0" applyNumberFormat="1" applyFont="1" applyFill="1" applyBorder="1" applyAlignment="1">
      <alignment horizontal="left" vertical="center"/>
    </xf>
    <xf numFmtId="0" fontId="77" fillId="77" borderId="59" xfId="0" applyFont="1" applyFill="1" applyBorder="1" applyAlignment="1">
      <alignment horizontal="center" vertical="center"/>
    </xf>
    <xf numFmtId="15" fontId="126" fillId="77" borderId="59" xfId="0" applyNumberFormat="1" applyFont="1" applyFill="1" applyBorder="1" applyAlignment="1">
      <alignment horizontal="center" vertical="center"/>
    </xf>
    <xf numFmtId="0" fontId="126" fillId="77" borderId="59" xfId="0" applyFont="1" applyFill="1" applyBorder="1" applyAlignment="1">
      <alignment horizontal="left" vertical="center"/>
    </xf>
    <xf numFmtId="2" fontId="126" fillId="77" borderId="59" xfId="428" applyNumberFormat="1" applyFont="1" applyFill="1" applyBorder="1" applyAlignment="1" applyProtection="1">
      <alignment horizontal="right" vertical="center"/>
    </xf>
    <xf numFmtId="1" fontId="126" fillId="77" borderId="59" xfId="428" applyNumberFormat="1" applyFont="1" applyFill="1" applyBorder="1" applyAlignment="1" applyProtection="1">
      <alignment horizontal="right" vertical="center"/>
    </xf>
    <xf numFmtId="0" fontId="77" fillId="0" borderId="0" xfId="0" applyFont="1" applyAlignment="1">
      <alignment horizontal="right" vertical="center"/>
    </xf>
    <xf numFmtId="49" fontId="77" fillId="0" borderId="0" xfId="0" applyNumberFormat="1" applyFont="1" applyAlignment="1">
      <alignment horizontal="left" vertical="center"/>
    </xf>
    <xf numFmtId="15" fontId="77" fillId="0" borderId="0" xfId="0" applyNumberFormat="1" applyFont="1" applyAlignment="1">
      <alignment vertical="center"/>
    </xf>
    <xf numFmtId="0" fontId="77" fillId="0" borderId="0" xfId="0" applyFont="1" applyAlignment="1">
      <alignment horizontal="left" vertical="center"/>
    </xf>
    <xf numFmtId="41" fontId="77" fillId="0" borderId="0" xfId="6003" applyFont="1" applyAlignment="1">
      <alignment horizontal="right" vertical="center"/>
    </xf>
    <xf numFmtId="41" fontId="77" fillId="0" borderId="0" xfId="6003" applyFont="1" applyFill="1" applyAlignment="1">
      <alignment horizontal="right" vertical="center"/>
    </xf>
    <xf numFmtId="1" fontId="77" fillId="0" borderId="0" xfId="0" applyNumberFormat="1" applyFont="1" applyAlignment="1">
      <alignment vertical="center"/>
    </xf>
    <xf numFmtId="41" fontId="129" fillId="0" borderId="0" xfId="6004" applyNumberFormat="1" applyFont="1" applyFill="1" applyAlignment="1">
      <alignment horizontal="right" vertical="center"/>
    </xf>
    <xf numFmtId="222" fontId="77" fillId="0" borderId="0" xfId="0" applyNumberFormat="1" applyFont="1" applyAlignment="1">
      <alignment horizontal="left" vertical="center"/>
    </xf>
    <xf numFmtId="15" fontId="77" fillId="0" borderId="0" xfId="0" applyNumberFormat="1" applyFont="1" applyAlignment="1">
      <alignment horizontal="center" vertical="center"/>
    </xf>
    <xf numFmtId="9" fontId="77" fillId="0" borderId="0" xfId="6004" applyFont="1" applyFill="1" applyAlignment="1">
      <alignment horizontal="right" vertical="center"/>
    </xf>
    <xf numFmtId="2" fontId="77" fillId="0" borderId="0" xfId="428" applyNumberFormat="1" applyFont="1" applyFill="1" applyAlignment="1">
      <alignment horizontal="right" vertical="center"/>
    </xf>
    <xf numFmtId="0" fontId="114" fillId="67" borderId="44" xfId="0" applyFont="1" applyFill="1" applyBorder="1" applyAlignment="1">
      <alignment horizontal="center" vertical="center" wrapText="1"/>
    </xf>
    <xf numFmtId="0" fontId="114" fillId="67" borderId="44" xfId="0" applyFont="1" applyFill="1" applyBorder="1" applyAlignment="1">
      <alignment horizontal="center" vertical="center"/>
    </xf>
    <xf numFmtId="219" fontId="110" fillId="67" borderId="49" xfId="0" applyNumberFormat="1" applyFont="1" applyFill="1" applyBorder="1" applyAlignment="1">
      <alignment horizontal="center" vertical="center"/>
    </xf>
    <xf numFmtId="0" fontId="110" fillId="67" borderId="50" xfId="0" applyFont="1" applyFill="1" applyBorder="1" applyAlignment="1">
      <alignment horizontal="center" vertical="center"/>
    </xf>
    <xf numFmtId="0" fontId="119" fillId="5" borderId="44" xfId="0" applyFont="1" applyFill="1" applyBorder="1" applyAlignment="1">
      <alignment horizontal="center" vertical="center" wrapText="1"/>
    </xf>
    <xf numFmtId="0" fontId="14" fillId="6" borderId="44" xfId="0" applyFont="1" applyFill="1" applyBorder="1" applyAlignment="1">
      <alignment horizontal="justify" vertical="center" wrapText="1"/>
    </xf>
    <xf numFmtId="164" fontId="14" fillId="6" borderId="49" xfId="0" applyNumberFormat="1" applyFont="1" applyFill="1" applyBorder="1" applyAlignment="1">
      <alignment horizontal="right" vertical="center" wrapText="1"/>
    </xf>
    <xf numFmtId="164" fontId="14" fillId="6" borderId="48" xfId="0" applyNumberFormat="1" applyFont="1" applyFill="1" applyBorder="1" applyAlignment="1">
      <alignment horizontal="right" vertical="center" wrapText="1"/>
    </xf>
    <xf numFmtId="164" fontId="14" fillId="6" borderId="50" xfId="0" applyNumberFormat="1" applyFont="1" applyFill="1" applyBorder="1" applyAlignment="1">
      <alignment horizontal="right" vertical="center" wrapText="1"/>
    </xf>
    <xf numFmtId="164" fontId="119" fillId="70" borderId="49" xfId="0" applyNumberFormat="1" applyFont="1" applyFill="1" applyBorder="1" applyAlignment="1">
      <alignment horizontal="left" vertical="center" wrapText="1"/>
    </xf>
    <xf numFmtId="164" fontId="119" fillId="70" borderId="48" xfId="0" applyNumberFormat="1" applyFont="1" applyFill="1" applyBorder="1" applyAlignment="1">
      <alignment horizontal="left" vertical="center" wrapText="1"/>
    </xf>
    <xf numFmtId="164" fontId="119" fillId="70" borderId="50" xfId="0" applyNumberFormat="1" applyFont="1" applyFill="1" applyBorder="1" applyAlignment="1">
      <alignment horizontal="left" vertical="center" wrapText="1"/>
    </xf>
    <xf numFmtId="0" fontId="120" fillId="5" borderId="44" xfId="0" applyFont="1" applyFill="1" applyBorder="1" applyAlignment="1">
      <alignment horizontal="right" vertical="center" wrapText="1"/>
    </xf>
    <xf numFmtId="164" fontId="120" fillId="5" borderId="49" xfId="0" applyNumberFormat="1" applyFont="1" applyFill="1" applyBorder="1" applyAlignment="1">
      <alignment horizontal="right" vertical="center" wrapText="1"/>
    </xf>
    <xf numFmtId="164" fontId="120" fillId="5" borderId="48" xfId="0" applyNumberFormat="1" applyFont="1" applyFill="1" applyBorder="1" applyAlignment="1">
      <alignment horizontal="right" vertical="center" wrapText="1"/>
    </xf>
    <xf numFmtId="164" fontId="120" fillId="5" borderId="50" xfId="0" applyNumberFormat="1" applyFont="1" applyFill="1" applyBorder="1" applyAlignment="1">
      <alignment horizontal="right" vertical="center" wrapText="1"/>
    </xf>
    <xf numFmtId="0" fontId="14" fillId="6" borderId="44" xfId="0" applyFont="1" applyFill="1" applyBorder="1" applyAlignment="1">
      <alignment vertical="center" wrapText="1"/>
    </xf>
    <xf numFmtId="0" fontId="6" fillId="6" borderId="49" xfId="0" applyFont="1" applyFill="1" applyBorder="1" applyAlignment="1">
      <alignment horizontal="left" vertical="center" wrapText="1"/>
    </xf>
    <xf numFmtId="0" fontId="6" fillId="6" borderId="48"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6" fillId="69" borderId="49" xfId="0" applyFont="1" applyFill="1" applyBorder="1" applyAlignment="1">
      <alignment horizontal="left" vertical="center" wrapText="1"/>
    </xf>
    <xf numFmtId="0" fontId="6" fillId="69" borderId="48" xfId="0" applyFont="1" applyFill="1" applyBorder="1" applyAlignment="1">
      <alignment horizontal="left" vertical="center" wrapText="1"/>
    </xf>
    <xf numFmtId="0" fontId="6" fillId="69" borderId="50" xfId="0" applyFont="1" applyFill="1" applyBorder="1" applyAlignment="1">
      <alignment horizontal="left" vertical="center" wrapText="1"/>
    </xf>
    <xf numFmtId="0" fontId="5" fillId="69" borderId="49" xfId="0" applyFont="1" applyFill="1" applyBorder="1" applyAlignment="1">
      <alignment horizontal="left" vertical="center" wrapText="1"/>
    </xf>
    <xf numFmtId="0" fontId="5" fillId="69" borderId="48" xfId="0" applyFont="1" applyFill="1" applyBorder="1" applyAlignment="1">
      <alignment horizontal="left" vertical="center" wrapText="1"/>
    </xf>
    <xf numFmtId="0" fontId="5" fillId="69" borderId="50"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48" xfId="0" applyFont="1" applyFill="1" applyBorder="1" applyAlignment="1">
      <alignment horizontal="left" vertical="center" wrapText="1"/>
    </xf>
    <xf numFmtId="0" fontId="5" fillId="6" borderId="50" xfId="0" applyFont="1" applyFill="1" applyBorder="1" applyAlignment="1">
      <alignment horizontal="left" vertical="center" wrapText="1"/>
    </xf>
    <xf numFmtId="0" fontId="5" fillId="5" borderId="49"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50" xfId="0" applyFont="1" applyFill="1" applyBorder="1" applyAlignment="1">
      <alignment horizontal="left" vertical="center" wrapText="1"/>
    </xf>
    <xf numFmtId="0" fontId="6" fillId="6" borderId="44"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6" fillId="6" borderId="53"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6" fillId="6" borderId="54" xfId="0" applyFont="1" applyFill="1" applyBorder="1" applyAlignment="1">
      <alignment horizontal="left" vertical="center" wrapText="1"/>
    </xf>
    <xf numFmtId="0" fontId="6" fillId="6" borderId="45"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55" xfId="0" applyFont="1" applyFill="1" applyBorder="1" applyAlignment="1">
      <alignment horizontal="left" vertical="center" wrapText="1"/>
    </xf>
    <xf numFmtId="0" fontId="5" fillId="6" borderId="56" xfId="0" applyFont="1" applyFill="1" applyBorder="1" applyAlignment="1">
      <alignment horizontal="left" vertical="center" wrapText="1"/>
    </xf>
    <xf numFmtId="0" fontId="5" fillId="6" borderId="57" xfId="0" applyFont="1" applyFill="1" applyBorder="1" applyAlignment="1">
      <alignment horizontal="left" vertical="center" wrapText="1"/>
    </xf>
    <xf numFmtId="0" fontId="5" fillId="6" borderId="58" xfId="0" applyFont="1" applyFill="1" applyBorder="1" applyAlignment="1">
      <alignment horizontal="left" vertical="center" wrapText="1"/>
    </xf>
    <xf numFmtId="164" fontId="6" fillId="6" borderId="44" xfId="0" applyNumberFormat="1" applyFont="1" applyFill="1" applyBorder="1" applyAlignment="1">
      <alignment horizontal="right" vertical="center"/>
    </xf>
    <xf numFmtId="0" fontId="6" fillId="6" borderId="44" xfId="0" applyFont="1" applyFill="1" applyBorder="1" applyAlignment="1">
      <alignment horizontal="justify" vertical="center" wrapText="1"/>
    </xf>
    <xf numFmtId="0" fontId="5" fillId="5" borderId="44" xfId="0" applyFont="1" applyFill="1" applyBorder="1" applyAlignment="1">
      <alignment horizontal="center" vertical="center" wrapText="1"/>
    </xf>
    <xf numFmtId="0" fontId="5" fillId="6" borderId="44" xfId="0" applyFont="1" applyFill="1" applyBorder="1" applyAlignment="1">
      <alignment horizontal="justify" vertical="center" wrapText="1"/>
    </xf>
    <xf numFmtId="0" fontId="6" fillId="6" borderId="44" xfId="0" applyFont="1" applyFill="1" applyBorder="1" applyAlignment="1">
      <alignment horizontal="left" vertical="center" wrapText="1" indent="1"/>
    </xf>
    <xf numFmtId="0" fontId="109" fillId="5" borderId="44" xfId="0" applyFont="1" applyFill="1" applyBorder="1" applyAlignment="1">
      <alignment horizontal="center" vertical="center" wrapText="1"/>
    </xf>
    <xf numFmtId="164" fontId="6" fillId="6" borderId="49" xfId="0" applyNumberFormat="1" applyFont="1" applyFill="1" applyBorder="1" applyAlignment="1">
      <alignment horizontal="right" vertical="center" wrapText="1"/>
    </xf>
    <xf numFmtId="164" fontId="6" fillId="6" borderId="48" xfId="0" applyNumberFormat="1" applyFont="1" applyFill="1" applyBorder="1" applyAlignment="1">
      <alignment horizontal="right" vertical="center" wrapText="1"/>
    </xf>
    <xf numFmtId="164" fontId="6" fillId="6" borderId="50" xfId="0" applyNumberFormat="1" applyFont="1" applyFill="1" applyBorder="1" applyAlignment="1">
      <alignment horizontal="right" vertical="center" wrapText="1"/>
    </xf>
    <xf numFmtId="164" fontId="109" fillId="6" borderId="49" xfId="0" applyNumberFormat="1" applyFont="1" applyFill="1" applyBorder="1" applyAlignment="1">
      <alignment horizontal="right" vertical="center" wrapText="1"/>
    </xf>
    <xf numFmtId="164" fontId="109" fillId="6" borderId="48" xfId="0" applyNumberFormat="1" applyFont="1" applyFill="1" applyBorder="1" applyAlignment="1">
      <alignment horizontal="right" vertical="center" wrapText="1"/>
    </xf>
    <xf numFmtId="164" fontId="109" fillId="6" borderId="50" xfId="0" applyNumberFormat="1" applyFont="1" applyFill="1" applyBorder="1" applyAlignment="1">
      <alignment horizontal="right" vertical="center" wrapText="1"/>
    </xf>
    <xf numFmtId="0" fontId="6" fillId="69" borderId="44" xfId="0" applyFont="1" applyFill="1" applyBorder="1" applyAlignment="1">
      <alignment horizontal="right" vertical="center"/>
    </xf>
    <xf numFmtId="0" fontId="109" fillId="6" borderId="44" xfId="0" applyFont="1" applyFill="1" applyBorder="1" applyAlignment="1">
      <alignment horizontal="right" vertical="center" wrapText="1"/>
    </xf>
    <xf numFmtId="0" fontId="105" fillId="65" borderId="44" xfId="0" applyFont="1" applyFill="1" applyBorder="1" applyAlignment="1">
      <alignment horizontal="center" vertical="center"/>
    </xf>
    <xf numFmtId="0" fontId="105" fillId="65" borderId="44" xfId="0" applyFont="1" applyFill="1" applyBorder="1" applyAlignment="1">
      <alignment horizontal="center" vertical="center" wrapText="1"/>
    </xf>
    <xf numFmtId="0" fontId="106" fillId="6" borderId="44" xfId="0" applyFont="1" applyFill="1" applyBorder="1" applyAlignment="1">
      <alignment horizontal="justify" vertical="center" wrapText="1"/>
    </xf>
    <xf numFmtId="0" fontId="12" fillId="5" borderId="49"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49"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50" xfId="0" applyFont="1" applyFill="1" applyBorder="1" applyAlignment="1">
      <alignment horizontal="left" vertical="center" wrapText="1"/>
    </xf>
    <xf numFmtId="0" fontId="5" fillId="6" borderId="52" xfId="0" applyFont="1" applyFill="1" applyBorder="1" applyAlignment="1">
      <alignment horizontal="left" vertical="center" wrapText="1"/>
    </xf>
    <xf numFmtId="0" fontId="6" fillId="6" borderId="44" xfId="0" applyFont="1" applyFill="1" applyBorder="1" applyAlignment="1">
      <alignment vertical="center" wrapText="1"/>
    </xf>
    <xf numFmtId="0" fontId="6" fillId="6" borderId="56" xfId="0" applyFont="1" applyFill="1" applyBorder="1" applyAlignment="1">
      <alignment horizontal="left" vertical="center" wrapText="1"/>
    </xf>
    <xf numFmtId="0" fontId="6" fillId="6" borderId="57" xfId="0" applyFont="1" applyFill="1" applyBorder="1" applyAlignment="1">
      <alignment horizontal="left" vertical="center" wrapText="1"/>
    </xf>
    <xf numFmtId="0" fontId="6" fillId="6" borderId="58" xfId="0" applyFont="1" applyFill="1" applyBorder="1" applyAlignment="1">
      <alignment horizontal="left" vertical="center" wrapText="1"/>
    </xf>
    <xf numFmtId="0" fontId="5" fillId="6" borderId="53" xfId="0" applyFont="1" applyFill="1" applyBorder="1" applyAlignment="1">
      <alignment horizontal="left" vertical="center" wrapText="1"/>
    </xf>
    <xf numFmtId="0" fontId="5" fillId="6" borderId="46" xfId="0" applyFont="1" applyFill="1" applyBorder="1" applyAlignment="1">
      <alignment horizontal="left" vertical="center" wrapText="1"/>
    </xf>
    <xf numFmtId="0" fontId="5" fillId="6" borderId="54" xfId="0" applyFont="1" applyFill="1" applyBorder="1" applyAlignment="1">
      <alignment horizontal="left" vertical="center" wrapText="1"/>
    </xf>
    <xf numFmtId="0" fontId="5" fillId="6" borderId="44" xfId="0" applyFont="1" applyFill="1" applyBorder="1" applyAlignment="1">
      <alignment horizontal="center" vertical="center" wrapText="1"/>
    </xf>
    <xf numFmtId="0" fontId="10" fillId="69" borderId="49" xfId="0" applyFont="1" applyFill="1" applyBorder="1" applyAlignment="1">
      <alignment horizontal="left"/>
    </xf>
    <xf numFmtId="0" fontId="10" fillId="69" borderId="48" xfId="0" applyFont="1" applyFill="1" applyBorder="1" applyAlignment="1">
      <alignment horizontal="left"/>
    </xf>
    <xf numFmtId="0" fontId="10" fillId="69" borderId="50" xfId="0" applyFont="1" applyFill="1" applyBorder="1" applyAlignment="1">
      <alignment horizontal="left"/>
    </xf>
    <xf numFmtId="0" fontId="1" fillId="69" borderId="46" xfId="0" applyFont="1" applyFill="1" applyBorder="1" applyAlignment="1">
      <alignment horizontal="left"/>
    </xf>
    <xf numFmtId="0" fontId="5" fillId="0" borderId="13"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3"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7" xfId="0" applyFont="1" applyBorder="1" applyAlignment="1">
      <alignment horizontal="justify"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3" borderId="13"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6" fillId="2" borderId="13" xfId="0" applyFont="1" applyFill="1" applyBorder="1" applyAlignment="1">
      <alignment vertical="center" wrapText="1"/>
    </xf>
    <xf numFmtId="0" fontId="6" fillId="2" borderId="5" xfId="0" applyFont="1" applyFill="1" applyBorder="1" applyAlignment="1">
      <alignment vertical="center" wrapText="1"/>
    </xf>
    <xf numFmtId="0" fontId="6" fillId="2" borderId="4" xfId="0" applyFont="1" applyFill="1" applyBorder="1" applyAlignment="1">
      <alignment vertical="center" wrapText="1"/>
    </xf>
    <xf numFmtId="0" fontId="5" fillId="0" borderId="10"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6" fillId="0" borderId="14" xfId="0" applyFont="1" applyBorder="1" applyAlignment="1">
      <alignment horizontal="justify" vertical="center" wrapText="1"/>
    </xf>
    <xf numFmtId="0" fontId="5" fillId="3" borderId="1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2" xfId="0" applyFont="1" applyFill="1" applyBorder="1" applyAlignment="1">
      <alignment horizontal="center" vertical="center"/>
    </xf>
    <xf numFmtId="0" fontId="6" fillId="0" borderId="22"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0" xfId="0" applyFont="1" applyBorder="1" applyAlignment="1">
      <alignment horizontal="justify" vertical="center" wrapText="1"/>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5" fillId="5" borderId="13"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4" xfId="0" applyFont="1" applyFill="1" applyBorder="1" applyAlignment="1">
      <alignment horizontal="justify" vertical="center" wrapText="1"/>
    </xf>
    <xf numFmtId="0" fontId="5" fillId="7" borderId="13" xfId="0" applyFont="1" applyFill="1" applyBorder="1" applyAlignment="1">
      <alignment horizontal="justify" vertical="center" wrapText="1"/>
    </xf>
    <xf numFmtId="0" fontId="5" fillId="7" borderId="5" xfId="0" applyFont="1" applyFill="1" applyBorder="1" applyAlignment="1">
      <alignment horizontal="justify" vertical="center" wrapText="1"/>
    </xf>
    <xf numFmtId="0" fontId="5" fillId="7" borderId="4" xfId="0" applyFont="1" applyFill="1" applyBorder="1" applyAlignment="1">
      <alignment horizontal="justify" vertical="center" wrapText="1"/>
    </xf>
    <xf numFmtId="0" fontId="5" fillId="69" borderId="4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5" xfId="0" applyFont="1" applyFill="1" applyBorder="1" applyAlignment="1">
      <alignment horizontal="left" vertical="center" wrapText="1"/>
    </xf>
    <xf numFmtId="0" fontId="12" fillId="5" borderId="44" xfId="0" applyFont="1" applyFill="1" applyBorder="1" applyAlignment="1">
      <alignment horizontal="center" vertical="center" wrapText="1"/>
    </xf>
    <xf numFmtId="0" fontId="5" fillId="5" borderId="51" xfId="0" applyFont="1" applyFill="1" applyBorder="1" applyAlignment="1">
      <alignment horizontal="left" vertical="center" wrapText="1"/>
    </xf>
    <xf numFmtId="0" fontId="5" fillId="5" borderId="46" xfId="0" applyFont="1" applyFill="1" applyBorder="1" applyAlignment="1">
      <alignment horizontal="left" vertical="center" wrapText="1"/>
    </xf>
    <xf numFmtId="0" fontId="6" fillId="6" borderId="44"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xf>
    <xf numFmtId="0" fontId="6" fillId="69" borderId="44" xfId="0" applyFont="1" applyFill="1" applyBorder="1" applyAlignment="1">
      <alignment horizontal="left" vertical="center" wrapText="1"/>
    </xf>
    <xf numFmtId="0" fontId="7" fillId="6" borderId="44" xfId="0" applyFont="1" applyFill="1" applyBorder="1" applyAlignment="1" applyProtection="1">
      <alignment horizontal="left" vertical="center" wrapText="1"/>
    </xf>
    <xf numFmtId="0" fontId="8" fillId="6" borderId="44" xfId="0" applyFont="1" applyFill="1" applyBorder="1" applyAlignment="1" applyProtection="1">
      <alignment horizontal="left" vertical="center" wrapText="1"/>
    </xf>
    <xf numFmtId="0" fontId="5" fillId="69" borderId="44" xfId="0" applyFont="1" applyFill="1" applyBorder="1" applyAlignment="1" applyProtection="1">
      <alignment horizontal="left" vertical="center" wrapText="1"/>
    </xf>
    <xf numFmtId="0" fontId="5" fillId="6" borderId="44" xfId="1" applyFont="1" applyFill="1" applyBorder="1" applyAlignment="1" applyProtection="1">
      <alignment horizontal="left" vertical="center" wrapText="1"/>
    </xf>
    <xf numFmtId="0" fontId="4" fillId="6" borderId="44" xfId="0" applyFont="1" applyFill="1" applyBorder="1" applyAlignment="1" applyProtection="1">
      <alignment horizontal="left" vertical="center" wrapText="1"/>
    </xf>
    <xf numFmtId="0" fontId="10" fillId="69" borderId="44" xfId="0" applyFont="1" applyFill="1" applyBorder="1" applyAlignment="1">
      <alignment horizontal="left"/>
    </xf>
    <xf numFmtId="0" fontId="1" fillId="69" borderId="44" xfId="0" applyFont="1" applyFill="1" applyBorder="1" applyAlignment="1">
      <alignment horizontal="left"/>
    </xf>
    <xf numFmtId="0" fontId="13" fillId="5" borderId="44"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13" fillId="5" borderId="44" xfId="0" applyFont="1" applyFill="1" applyBorder="1" applyAlignment="1">
      <alignment horizontal="center" vertical="center"/>
    </xf>
    <xf numFmtId="0" fontId="12" fillId="5" borderId="14" xfId="0" applyFont="1" applyFill="1" applyBorder="1" applyAlignment="1">
      <alignment horizontal="center" vertical="center" wrapText="1"/>
    </xf>
    <xf numFmtId="0" fontId="5" fillId="5" borderId="13" xfId="0" applyFont="1" applyFill="1" applyBorder="1" applyAlignment="1">
      <alignment vertical="center" wrapText="1"/>
    </xf>
    <xf numFmtId="0" fontId="5" fillId="5" borderId="5" xfId="0" applyFont="1" applyFill="1" applyBorder="1" applyAlignment="1">
      <alignment vertical="center" wrapText="1"/>
    </xf>
    <xf numFmtId="0" fontId="5" fillId="5" borderId="14" xfId="0" applyFont="1" applyFill="1" applyBorder="1" applyAlignment="1">
      <alignment vertical="center" wrapText="1"/>
    </xf>
    <xf numFmtId="0" fontId="6" fillId="0" borderId="5" xfId="0" applyFont="1" applyBorder="1" applyAlignment="1">
      <alignment vertical="center" wrapText="1"/>
    </xf>
    <xf numFmtId="0" fontId="10" fillId="0" borderId="15" xfId="0" applyFont="1" applyBorder="1" applyAlignment="1">
      <alignment wrapText="1"/>
    </xf>
    <xf numFmtId="0" fontId="10" fillId="0" borderId="0" xfId="0" applyFont="1" applyAlignment="1">
      <alignment wrapText="1"/>
    </xf>
    <xf numFmtId="0" fontId="11" fillId="0" borderId="15" xfId="0" applyFont="1" applyBorder="1" applyAlignment="1">
      <alignment wrapText="1"/>
    </xf>
    <xf numFmtId="0" fontId="6" fillId="0" borderId="15" xfId="0" applyFont="1" applyBorder="1" applyAlignment="1">
      <alignment horizontal="justify" vertical="center" wrapText="1"/>
    </xf>
    <xf numFmtId="0" fontId="6" fillId="0" borderId="0" xfId="0" applyFont="1" applyBorder="1" applyAlignment="1">
      <alignment horizontal="justify" vertical="center" wrapText="1"/>
    </xf>
    <xf numFmtId="0" fontId="5" fillId="5" borderId="14" xfId="0" applyFont="1" applyFill="1" applyBorder="1" applyAlignment="1">
      <alignment horizontal="justify" vertical="center" wrapText="1"/>
    </xf>
    <xf numFmtId="0" fontId="6" fillId="2" borderId="14" xfId="0" applyFont="1" applyFill="1" applyBorder="1" applyAlignment="1">
      <alignment vertical="center" wrapText="1"/>
    </xf>
    <xf numFmtId="0" fontId="5" fillId="0" borderId="14" xfId="0" applyFont="1" applyBorder="1" applyAlignment="1">
      <alignment horizontal="justify" vertical="center" wrapText="1"/>
    </xf>
    <xf numFmtId="0" fontId="10" fillId="0" borderId="10" xfId="0" applyFont="1" applyBorder="1" applyAlignment="1">
      <alignment wrapText="1"/>
    </xf>
    <xf numFmtId="164" fontId="5" fillId="0" borderId="13"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5" fillId="69" borderId="56" xfId="0" applyFont="1" applyFill="1" applyBorder="1" applyAlignment="1">
      <alignment horizontal="left" vertical="center" wrapText="1"/>
    </xf>
    <xf numFmtId="0" fontId="5" fillId="69" borderId="57" xfId="0" applyFont="1" applyFill="1" applyBorder="1" applyAlignment="1">
      <alignment horizontal="left" vertical="center" wrapText="1"/>
    </xf>
    <xf numFmtId="0" fontId="5" fillId="69" borderId="58" xfId="0" applyFont="1" applyFill="1" applyBorder="1" applyAlignment="1">
      <alignment horizontal="left" vertical="center" wrapText="1"/>
    </xf>
    <xf numFmtId="0" fontId="12" fillId="5" borderId="44" xfId="0" applyFont="1" applyFill="1" applyBorder="1" applyAlignment="1">
      <alignment horizontal="left" vertical="center" wrapText="1"/>
    </xf>
    <xf numFmtId="0" fontId="5" fillId="6" borderId="49" xfId="0" applyFont="1" applyFill="1" applyBorder="1" applyAlignment="1" applyProtection="1">
      <alignment horizontal="left" vertical="center" wrapText="1"/>
    </xf>
    <xf numFmtId="0" fontId="5" fillId="6" borderId="48" xfId="0" applyFont="1" applyFill="1" applyBorder="1" applyAlignment="1" applyProtection="1">
      <alignment horizontal="left" vertical="center" wrapText="1"/>
    </xf>
    <xf numFmtId="0" fontId="5" fillId="6" borderId="50" xfId="0" applyFont="1" applyFill="1" applyBorder="1" applyAlignment="1" applyProtection="1">
      <alignment horizontal="left" vertical="center" wrapText="1"/>
    </xf>
    <xf numFmtId="0" fontId="6" fillId="6" borderId="52" xfId="0" applyFont="1" applyFill="1" applyBorder="1" applyAlignment="1">
      <alignment horizontal="left" vertical="center" wrapText="1"/>
    </xf>
    <xf numFmtId="0" fontId="5" fillId="0" borderId="49" xfId="0" applyFont="1" applyBorder="1" applyAlignment="1">
      <alignment horizontal="left" vertical="center" wrapText="1"/>
    </xf>
    <xf numFmtId="0" fontId="5" fillId="0" borderId="48" xfId="0" applyFont="1" applyBorder="1" applyAlignment="1">
      <alignment horizontal="left" vertical="center" wrapText="1"/>
    </xf>
    <xf numFmtId="0" fontId="5" fillId="0" borderId="50" xfId="0" applyFont="1" applyBorder="1" applyAlignment="1">
      <alignment horizontal="left" vertical="center" wrapText="1"/>
    </xf>
    <xf numFmtId="0" fontId="5" fillId="0" borderId="53" xfId="0" applyFont="1" applyBorder="1" applyAlignment="1">
      <alignment horizontal="left" vertical="center" wrapText="1"/>
    </xf>
    <xf numFmtId="0" fontId="5" fillId="0" borderId="46" xfId="0" applyFont="1" applyBorder="1" applyAlignment="1">
      <alignment horizontal="left" vertical="center" wrapText="1"/>
    </xf>
    <xf numFmtId="0" fontId="5" fillId="0" borderId="54" xfId="0" applyFont="1" applyBorder="1" applyAlignment="1">
      <alignment horizontal="left" vertical="center" wrapText="1"/>
    </xf>
    <xf numFmtId="0" fontId="5" fillId="0" borderId="44" xfId="0" applyFont="1" applyBorder="1" applyAlignment="1">
      <alignment vertical="center" wrapText="1"/>
    </xf>
    <xf numFmtId="0" fontId="5" fillId="0" borderId="44"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6" fillId="0" borderId="44" xfId="0" applyFont="1" applyBorder="1" applyAlignment="1">
      <alignment horizontal="left" vertical="center" wrapText="1"/>
    </xf>
    <xf numFmtId="0" fontId="5" fillId="3" borderId="44"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6" fillId="2" borderId="44" xfId="0" applyFont="1" applyFill="1" applyBorder="1" applyAlignment="1">
      <alignment horizontal="left" vertical="center" wrapText="1"/>
    </xf>
    <xf numFmtId="0" fontId="12" fillId="0" borderId="46" xfId="0" applyFont="1" applyBorder="1" applyAlignment="1">
      <alignment horizontal="center" vertical="center"/>
    </xf>
    <xf numFmtId="0" fontId="5" fillId="69" borderId="53" xfId="0" applyFont="1" applyFill="1" applyBorder="1" applyAlignment="1">
      <alignment horizontal="left" vertical="center" wrapText="1"/>
    </xf>
    <xf numFmtId="0" fontId="5" fillId="69" borderId="46" xfId="0" applyFont="1" applyFill="1" applyBorder="1" applyAlignment="1">
      <alignment horizontal="left" vertical="center" wrapText="1"/>
    </xf>
    <xf numFmtId="0" fontId="5" fillId="69" borderId="54" xfId="0" applyFont="1" applyFill="1" applyBorder="1" applyAlignment="1">
      <alignment horizontal="left" vertical="center" wrapText="1"/>
    </xf>
    <xf numFmtId="0" fontId="5" fillId="6" borderId="49"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6" fillId="0" borderId="49" xfId="0" applyFont="1" applyBorder="1" applyAlignment="1">
      <alignment horizontal="left" vertical="center" wrapText="1"/>
    </xf>
    <xf numFmtId="0" fontId="6" fillId="0" borderId="48" xfId="0" applyFont="1" applyBorder="1" applyAlignment="1">
      <alignment horizontal="left" vertical="center" wrapText="1"/>
    </xf>
    <xf numFmtId="0" fontId="6" fillId="0" borderId="50" xfId="0" applyFont="1" applyBorder="1" applyAlignment="1">
      <alignment horizontal="left" vertical="center" wrapText="1"/>
    </xf>
    <xf numFmtId="0" fontId="4" fillId="6" borderId="49" xfId="0" applyFont="1" applyFill="1" applyBorder="1" applyAlignment="1">
      <alignment horizontal="left" vertical="center" wrapText="1"/>
    </xf>
    <xf numFmtId="0" fontId="4" fillId="6" borderId="48"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3" fillId="6" borderId="53" xfId="0" applyFont="1" applyFill="1" applyBorder="1" applyAlignment="1">
      <alignment horizontal="left" vertical="center" wrapText="1"/>
    </xf>
    <xf numFmtId="0" fontId="3" fillId="6" borderId="46"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57" xfId="0" applyFont="1" applyFill="1" applyBorder="1" applyAlignment="1">
      <alignment horizontal="left" vertical="center" wrapText="1"/>
    </xf>
    <xf numFmtId="0" fontId="3" fillId="6" borderId="58" xfId="0" applyFont="1" applyFill="1" applyBorder="1" applyAlignment="1">
      <alignment horizontal="left" vertical="center" wrapText="1"/>
    </xf>
    <xf numFmtId="0" fontId="4" fillId="0" borderId="0" xfId="0" applyFont="1" applyAlignment="1">
      <alignment horizontal="left" vertical="center" wrapText="1"/>
    </xf>
    <xf numFmtId="0" fontId="4" fillId="69" borderId="44" xfId="0" applyFont="1" applyFill="1" applyBorder="1" applyAlignment="1">
      <alignment horizontal="left" vertical="center" wrapText="1"/>
    </xf>
    <xf numFmtId="0" fontId="4" fillId="0" borderId="44" xfId="0" applyFont="1" applyBorder="1" applyAlignment="1">
      <alignment horizontal="left" vertical="center" wrapText="1"/>
    </xf>
    <xf numFmtId="0" fontId="3" fillId="6" borderId="44" xfId="0" applyFont="1" applyFill="1" applyBorder="1" applyAlignment="1">
      <alignment horizontal="left" vertical="center" wrapText="1"/>
    </xf>
    <xf numFmtId="0" fontId="112" fillId="6" borderId="44" xfId="0" applyFont="1" applyFill="1" applyBorder="1" applyAlignment="1">
      <alignment horizontal="center" vertical="center" wrapText="1"/>
    </xf>
    <xf numFmtId="0" fontId="105" fillId="6" borderId="0" xfId="0" applyFont="1" applyFill="1" applyAlignment="1">
      <alignment horizontal="center" vertical="center"/>
    </xf>
    <xf numFmtId="0" fontId="0" fillId="0" borderId="44" xfId="0" applyBorder="1" applyAlignment="1">
      <alignment horizontal="left" vertical="center" wrapText="1"/>
    </xf>
    <xf numFmtId="8" fontId="32" fillId="0" borderId="49" xfId="0" applyNumberFormat="1" applyFont="1" applyBorder="1" applyAlignment="1">
      <alignment horizontal="left" vertical="center"/>
    </xf>
    <xf numFmtId="0" fontId="32" fillId="0" borderId="50" xfId="0" applyFont="1" applyBorder="1" applyAlignment="1">
      <alignment horizontal="left" vertical="center"/>
    </xf>
    <xf numFmtId="0" fontId="0" fillId="0" borderId="44" xfId="0" applyBorder="1" applyAlignment="1">
      <alignment horizontal="left" vertical="center"/>
    </xf>
    <xf numFmtId="0" fontId="0" fillId="0" borderId="48"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horizontal="left" vertical="center"/>
    </xf>
    <xf numFmtId="0" fontId="10" fillId="69" borderId="49" xfId="0" applyFont="1" applyFill="1" applyBorder="1" applyAlignment="1">
      <alignment horizontal="left" wrapText="1"/>
    </xf>
    <xf numFmtId="0" fontId="10" fillId="69" borderId="48" xfId="0" applyFont="1" applyFill="1" applyBorder="1" applyAlignment="1">
      <alignment horizontal="left" wrapText="1"/>
    </xf>
    <xf numFmtId="0" fontId="10" fillId="69" borderId="50" xfId="0" applyFont="1" applyFill="1" applyBorder="1" applyAlignment="1">
      <alignment horizontal="left" wrapText="1"/>
    </xf>
    <xf numFmtId="0" fontId="1" fillId="69" borderId="49" xfId="0" applyFont="1" applyFill="1" applyBorder="1" applyAlignment="1">
      <alignment horizontal="left" wrapText="1"/>
    </xf>
    <xf numFmtId="0" fontId="1" fillId="69" borderId="48" xfId="0" applyFont="1" applyFill="1" applyBorder="1" applyAlignment="1">
      <alignment horizontal="left" wrapText="1"/>
    </xf>
    <xf numFmtId="0" fontId="1" fillId="69" borderId="50" xfId="0" applyFont="1" applyFill="1" applyBorder="1" applyAlignment="1">
      <alignment horizontal="left" wrapText="1"/>
    </xf>
    <xf numFmtId="0" fontId="0" fillId="69" borderId="44" xfId="0" applyFill="1" applyBorder="1" applyAlignment="1">
      <alignment horizontal="left" vertical="center" wrapText="1"/>
    </xf>
    <xf numFmtId="0" fontId="4" fillId="0" borderId="13" xfId="0" applyFont="1" applyBorder="1" applyAlignment="1">
      <alignment horizontal="justify" vertical="center" wrapText="1"/>
    </xf>
    <xf numFmtId="0" fontId="4" fillId="0" borderId="4"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 xfId="0" applyFont="1" applyBorder="1" applyAlignment="1">
      <alignment horizontal="justify" vertical="center" wrapText="1"/>
    </xf>
    <xf numFmtId="0" fontId="5" fillId="6" borderId="13"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4" fillId="6" borderId="13"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7" xfId="0" applyFont="1" applyBorder="1" applyAlignment="1">
      <alignment horizontal="justify" vertical="center" wrapText="1"/>
    </xf>
    <xf numFmtId="0" fontId="4" fillId="7" borderId="13" xfId="0" applyFont="1" applyFill="1" applyBorder="1" applyAlignment="1">
      <alignment horizontal="justify" vertical="center" wrapText="1"/>
    </xf>
    <xf numFmtId="0" fontId="4" fillId="7" borderId="4"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7" borderId="9" xfId="0" applyFont="1" applyFill="1" applyBorder="1" applyAlignment="1">
      <alignment horizontal="justify" vertical="center" wrapText="1"/>
    </xf>
    <xf numFmtId="0" fontId="4" fillId="7" borderId="7" xfId="0" applyFont="1" applyFill="1" applyBorder="1" applyAlignment="1">
      <alignment horizontal="justify" vertical="center" wrapText="1"/>
    </xf>
    <xf numFmtId="0" fontId="4" fillId="7" borderId="13" xfId="0" applyFont="1" applyFill="1" applyBorder="1" applyAlignment="1">
      <alignment horizontal="left" vertical="center" wrapText="1"/>
    </xf>
    <xf numFmtId="0" fontId="4" fillId="7" borderId="4" xfId="0" applyFont="1" applyFill="1" applyBorder="1" applyAlignment="1">
      <alignment horizontal="left" vertical="center" wrapText="1"/>
    </xf>
  </cellXfs>
  <cellStyles count="6009">
    <cellStyle name=" 1" xfId="12" xr:uid="{00000000-0005-0000-0000-000000000000}"/>
    <cellStyle name=" 1 10" xfId="902" xr:uid="{00000000-0005-0000-0000-000001000000}"/>
    <cellStyle name=" 1 11" xfId="903" xr:uid="{00000000-0005-0000-0000-000002000000}"/>
    <cellStyle name=" 1 12" xfId="901" xr:uid="{00000000-0005-0000-0000-000003000000}"/>
    <cellStyle name=" 1 2" xfId="13" xr:uid="{00000000-0005-0000-0000-000001000000}"/>
    <cellStyle name=" 1 3" xfId="14" xr:uid="{00000000-0005-0000-0000-000002000000}"/>
    <cellStyle name=" 1 4" xfId="904" xr:uid="{00000000-0005-0000-0000-000006000000}"/>
    <cellStyle name=" 1 5" xfId="905" xr:uid="{00000000-0005-0000-0000-000007000000}"/>
    <cellStyle name=" 1 6" xfId="906" xr:uid="{00000000-0005-0000-0000-000008000000}"/>
    <cellStyle name=" 1 7" xfId="907" xr:uid="{00000000-0005-0000-0000-000009000000}"/>
    <cellStyle name=" 1 8" xfId="908" xr:uid="{00000000-0005-0000-0000-00000A000000}"/>
    <cellStyle name=" 1 9" xfId="909" xr:uid="{00000000-0005-0000-0000-00000B000000}"/>
    <cellStyle name=" 1_Slip de coberturas Sanofi 2013 ( V2)" xfId="910" xr:uid="{00000000-0005-0000-0000-00000C000000}"/>
    <cellStyle name=" 3]_x000d__x000a_Zoomed=0_x000d__x000a_Row=155_x000d__x000a_Column=-10_x000d__x000a_Height=392_x000d__x000a_Width=1027_x000d__x000a_FontName=Arial_x000d__x000a_FontStyle=0_x000d__x000a_FontSize=10_x000d__x000a_PrtFontNa" xfId="15" xr:uid="{00000000-0005-0000-0000-000003000000}"/>
    <cellStyle name="%" xfId="16" xr:uid="{00000000-0005-0000-0000-000004000000}"/>
    <cellStyle name="% 2" xfId="17" xr:uid="{00000000-0005-0000-0000-000005000000}"/>
    <cellStyle name="% 2 2" xfId="18" xr:uid="{00000000-0005-0000-0000-000006000000}"/>
    <cellStyle name="% 2 2 2" xfId="5837" xr:uid="{00000000-0005-0000-0000-000011000000}"/>
    <cellStyle name="% 2 3" xfId="912" xr:uid="{00000000-0005-0000-0000-000012000000}"/>
    <cellStyle name="% 2 4" xfId="911" xr:uid="{00000000-0005-0000-0000-000013000000}"/>
    <cellStyle name="% 3" xfId="19" xr:uid="{00000000-0005-0000-0000-000007000000}"/>
    <cellStyle name="% 3 2" xfId="5838" xr:uid="{00000000-0005-0000-0000-000015000000}"/>
    <cellStyle name="% 3 3" xfId="913" xr:uid="{00000000-0005-0000-0000-000014000000}"/>
    <cellStyle name="% 4" xfId="20" xr:uid="{00000000-0005-0000-0000-000008000000}"/>
    <cellStyle name="% 5" xfId="21" xr:uid="{00000000-0005-0000-0000-000009000000}"/>
    <cellStyle name="%_ SINIEST MES A MES " xfId="914" xr:uid="{00000000-0005-0000-0000-000018000000}"/>
    <cellStyle name="%_1.SINIEST MES A MES " xfId="915" xr:uid="{00000000-0005-0000-0000-000019000000}"/>
    <cellStyle name="%_20 Casos mas costosos" xfId="916" xr:uid="{00000000-0005-0000-0000-00001A000000}"/>
    <cellStyle name="%_20 Casos mas costosos_1" xfId="917" xr:uid="{00000000-0005-0000-0000-00001B000000}"/>
    <cellStyle name="%_20 Usu + Cost Dic 09 Sep 10" xfId="918" xr:uid="{00000000-0005-0000-0000-00001C000000}"/>
    <cellStyle name="%_20 Usu + Cost Oct 09 Jun 10" xfId="919" xr:uid="{00000000-0005-0000-0000-00001D000000}"/>
    <cellStyle name="%_Agencia de Aduanas Panimex" xfId="920" xr:uid="{00000000-0005-0000-0000-00001E000000}"/>
    <cellStyle name="%_Agencia de Aduanas Panimex 10" xfId="921" xr:uid="{00000000-0005-0000-0000-00001F000000}"/>
    <cellStyle name="%_Agencia de Aduanas Panimex 11" xfId="922" xr:uid="{00000000-0005-0000-0000-000020000000}"/>
    <cellStyle name="%_Agencia de Aduanas Panimex 2" xfId="923" xr:uid="{00000000-0005-0000-0000-000021000000}"/>
    <cellStyle name="%_Agencia de Aduanas Panimex 3" xfId="924" xr:uid="{00000000-0005-0000-0000-000022000000}"/>
    <cellStyle name="%_Agencia de Aduanas Panimex 4" xfId="925" xr:uid="{00000000-0005-0000-0000-000023000000}"/>
    <cellStyle name="%_Agencia de Aduanas Panimex 5" xfId="926" xr:uid="{00000000-0005-0000-0000-000024000000}"/>
    <cellStyle name="%_Agencia de Aduanas Panimex 6" xfId="927" xr:uid="{00000000-0005-0000-0000-000025000000}"/>
    <cellStyle name="%_Agencia de Aduanas Panimex 7" xfId="928" xr:uid="{00000000-0005-0000-0000-000026000000}"/>
    <cellStyle name="%_Agencia de Aduanas Panimex 8" xfId="929" xr:uid="{00000000-0005-0000-0000-000027000000}"/>
    <cellStyle name="%_Agencia de Aduanas Panimex 9" xfId="930" xr:uid="{00000000-0005-0000-0000-000028000000}"/>
    <cellStyle name="%_Agencia de Aduanas Panimex_Ev.SANOFI" xfId="931" xr:uid="{00000000-0005-0000-0000-000029000000}"/>
    <cellStyle name="%_alternativas Banco de Occidente" xfId="932" xr:uid="{00000000-0005-0000-0000-00002A000000}"/>
    <cellStyle name="%_ALTERNATIVAS SYNGENTA" xfId="933" xr:uid="{00000000-0005-0000-0000-00002B000000}"/>
    <cellStyle name="%_berlizt definitivas" xfId="934" xr:uid="{00000000-0005-0000-0000-00002C000000}"/>
    <cellStyle name="%_Capita Abril 09 Oct 10" xfId="935" xr:uid="{00000000-0005-0000-0000-00002D000000}"/>
    <cellStyle name="%_Contratos" xfId="936" xr:uid="{00000000-0005-0000-0000-00002E000000}"/>
    <cellStyle name="%_Contratos_1.SINIEST MES A MES " xfId="937" xr:uid="{00000000-0005-0000-0000-00002F000000}"/>
    <cellStyle name="%_Contratos_Capita Abril 09 Oct 10" xfId="938" xr:uid="{00000000-0005-0000-0000-000030000000}"/>
    <cellStyle name="%_Contratos_Costo PRE" xfId="939" xr:uid="{00000000-0005-0000-0000-000031000000}"/>
    <cellStyle name="%_Contratos_ctc esfera" xfId="940" xr:uid="{00000000-0005-0000-0000-000032000000}"/>
    <cellStyle name="%_Contratos_Descuentos" xfId="941" xr:uid="{00000000-0005-0000-0000-000033000000}"/>
    <cellStyle name="%_Contratos_Det Pfizer Oct 10 Marz 11" xfId="942" xr:uid="{00000000-0005-0000-0000-000034000000}"/>
    <cellStyle name="%_Contratos_Gasto x Grandes Rubros" xfId="943" xr:uid="{00000000-0005-0000-0000-000035000000}"/>
    <cellStyle name="%_Contratos_Hoja2" xfId="944" xr:uid="{00000000-0005-0000-0000-000036000000}"/>
    <cellStyle name="%_Contratos_Hoja5" xfId="945" xr:uid="{00000000-0005-0000-0000-000037000000}"/>
    <cellStyle name="%_Contratos_Ingres Pos Oct 09 Sep 10" xfId="946" xr:uid="{00000000-0005-0000-0000-000038000000}"/>
    <cellStyle name="%_Contratos_UPD'S" xfId="947" xr:uid="{00000000-0005-0000-0000-000039000000}"/>
    <cellStyle name="%_Copia de CREACIOM MATRIZ ACTUAALIZADO" xfId="948" xr:uid="{00000000-0005-0000-0000-00003A000000}"/>
    <cellStyle name="%_Copia de CREACIOM MATRIZ ACTUAALIZADO 10" xfId="949" xr:uid="{00000000-0005-0000-0000-00003B000000}"/>
    <cellStyle name="%_Copia de CREACIOM MATRIZ ACTUAALIZADO 11" xfId="950" xr:uid="{00000000-0005-0000-0000-00003C000000}"/>
    <cellStyle name="%_Copia de CREACIOM MATRIZ ACTUAALIZADO 2" xfId="951" xr:uid="{00000000-0005-0000-0000-00003D000000}"/>
    <cellStyle name="%_Copia de CREACIOM MATRIZ ACTUAALIZADO 3" xfId="952" xr:uid="{00000000-0005-0000-0000-00003E000000}"/>
    <cellStyle name="%_Copia de CREACIOM MATRIZ ACTUAALIZADO 4" xfId="953" xr:uid="{00000000-0005-0000-0000-00003F000000}"/>
    <cellStyle name="%_Copia de CREACIOM MATRIZ ACTUAALIZADO 5" xfId="954" xr:uid="{00000000-0005-0000-0000-000040000000}"/>
    <cellStyle name="%_Copia de CREACIOM MATRIZ ACTUAALIZADO 6" xfId="955" xr:uid="{00000000-0005-0000-0000-000041000000}"/>
    <cellStyle name="%_Copia de CREACIOM MATRIZ ACTUAALIZADO 7" xfId="956" xr:uid="{00000000-0005-0000-0000-000042000000}"/>
    <cellStyle name="%_Copia de CREACIOM MATRIZ ACTUAALIZADO 8" xfId="957" xr:uid="{00000000-0005-0000-0000-000043000000}"/>
    <cellStyle name="%_Copia de CREACIOM MATRIZ ACTUAALIZADO 9" xfId="958" xr:uid="{00000000-0005-0000-0000-000044000000}"/>
    <cellStyle name="%_Copia de Formato MATRIZ (2)ULTIMA REAL (4)" xfId="959" xr:uid="{00000000-0005-0000-0000-000045000000}"/>
    <cellStyle name="%_Copia de Formato MATRIZ (2)ULTIMA REAL (4) 10" xfId="960" xr:uid="{00000000-0005-0000-0000-000046000000}"/>
    <cellStyle name="%_Copia de Formato MATRIZ (2)ULTIMA REAL (4) 11" xfId="961" xr:uid="{00000000-0005-0000-0000-000047000000}"/>
    <cellStyle name="%_Copia de Formato MATRIZ (2)ULTIMA REAL (4) 2" xfId="962" xr:uid="{00000000-0005-0000-0000-000048000000}"/>
    <cellStyle name="%_Copia de Formato MATRIZ (2)ULTIMA REAL (4) 3" xfId="963" xr:uid="{00000000-0005-0000-0000-000049000000}"/>
    <cellStyle name="%_Copia de Formato MATRIZ (2)ULTIMA REAL (4) 4" xfId="964" xr:uid="{00000000-0005-0000-0000-00004A000000}"/>
    <cellStyle name="%_Copia de Formato MATRIZ (2)ULTIMA REAL (4) 5" xfId="965" xr:uid="{00000000-0005-0000-0000-00004B000000}"/>
    <cellStyle name="%_Copia de Formato MATRIZ (2)ULTIMA REAL (4) 6" xfId="966" xr:uid="{00000000-0005-0000-0000-00004C000000}"/>
    <cellStyle name="%_Copia de Formato MATRIZ (2)ULTIMA REAL (4) 7" xfId="967" xr:uid="{00000000-0005-0000-0000-00004D000000}"/>
    <cellStyle name="%_Copia de Formato MATRIZ (2)ULTIMA REAL (4) 8" xfId="968" xr:uid="{00000000-0005-0000-0000-00004E000000}"/>
    <cellStyle name="%_Copia de Formato MATRIZ (2)ULTIMA REAL (4) 9" xfId="969" xr:uid="{00000000-0005-0000-0000-00004F000000}"/>
    <cellStyle name="%_Copia de Formato MATRIZ (2)ULTIMA REAL (4)_Ev.SANOFI" xfId="970" xr:uid="{00000000-0005-0000-0000-000050000000}"/>
    <cellStyle name="%_Copia de MATRIZ COPIDROGAS" xfId="971" xr:uid="{00000000-0005-0000-0000-000051000000}"/>
    <cellStyle name="%_Copia de MATRIZ COPIDROGAS (2)" xfId="972" xr:uid="{00000000-0005-0000-0000-000052000000}"/>
    <cellStyle name="%_Copia de MATRIZ COPIDROGAS (2) 10" xfId="973" xr:uid="{00000000-0005-0000-0000-000053000000}"/>
    <cellStyle name="%_Copia de MATRIZ COPIDROGAS (2) 11" xfId="974" xr:uid="{00000000-0005-0000-0000-000054000000}"/>
    <cellStyle name="%_Copia de MATRIZ COPIDROGAS (2) 2" xfId="975" xr:uid="{00000000-0005-0000-0000-000055000000}"/>
    <cellStyle name="%_Copia de MATRIZ COPIDROGAS (2) 3" xfId="976" xr:uid="{00000000-0005-0000-0000-000056000000}"/>
    <cellStyle name="%_Copia de MATRIZ COPIDROGAS (2) 4" xfId="977" xr:uid="{00000000-0005-0000-0000-000057000000}"/>
    <cellStyle name="%_Copia de MATRIZ COPIDROGAS (2) 5" xfId="978" xr:uid="{00000000-0005-0000-0000-000058000000}"/>
    <cellStyle name="%_Copia de MATRIZ COPIDROGAS (2) 6" xfId="979" xr:uid="{00000000-0005-0000-0000-000059000000}"/>
    <cellStyle name="%_Copia de MATRIZ COPIDROGAS (2) 7" xfId="980" xr:uid="{00000000-0005-0000-0000-00005A000000}"/>
    <cellStyle name="%_Copia de MATRIZ COPIDROGAS (2) 8" xfId="981" xr:uid="{00000000-0005-0000-0000-00005B000000}"/>
    <cellStyle name="%_Copia de MATRIZ COPIDROGAS (2) 9" xfId="982" xr:uid="{00000000-0005-0000-0000-00005C000000}"/>
    <cellStyle name="%_Copia de MATRIZ COPIDROGAS (2)_Contratos Para Retarifar Enero de 2013" xfId="983" xr:uid="{00000000-0005-0000-0000-00005D000000}"/>
    <cellStyle name="%_Copia de MATRIZ COPIDROGAS (2)_GRUPOS I 2013 (A - F)" xfId="984" xr:uid="{00000000-0005-0000-0000-00005E000000}"/>
    <cellStyle name="%_Copia de MATRIZ COPIDROGAS (2)_GRUPOS I 2013 (A - F) 10" xfId="985" xr:uid="{00000000-0005-0000-0000-00005F000000}"/>
    <cellStyle name="%_Copia de MATRIZ COPIDROGAS (2)_GRUPOS I 2013 (A - F) 11" xfId="986" xr:uid="{00000000-0005-0000-0000-000060000000}"/>
    <cellStyle name="%_Copia de MATRIZ COPIDROGAS (2)_GRUPOS I 2013 (A - F) 2" xfId="987" xr:uid="{00000000-0005-0000-0000-000061000000}"/>
    <cellStyle name="%_Copia de MATRIZ COPIDROGAS (2)_GRUPOS I 2013 (A - F) 3" xfId="988" xr:uid="{00000000-0005-0000-0000-000062000000}"/>
    <cellStyle name="%_Copia de MATRIZ COPIDROGAS (2)_GRUPOS I 2013 (A - F) 4" xfId="989" xr:uid="{00000000-0005-0000-0000-000063000000}"/>
    <cellStyle name="%_Copia de MATRIZ COPIDROGAS (2)_GRUPOS I 2013 (A - F) 5" xfId="990" xr:uid="{00000000-0005-0000-0000-000064000000}"/>
    <cellStyle name="%_Copia de MATRIZ COPIDROGAS (2)_GRUPOS I 2013 (A - F) 6" xfId="991" xr:uid="{00000000-0005-0000-0000-000065000000}"/>
    <cellStyle name="%_Copia de MATRIZ COPIDROGAS (2)_GRUPOS I 2013 (A - F) 7" xfId="992" xr:uid="{00000000-0005-0000-0000-000066000000}"/>
    <cellStyle name="%_Copia de MATRIZ COPIDROGAS (2)_GRUPOS I 2013 (A - F) 8" xfId="993" xr:uid="{00000000-0005-0000-0000-000067000000}"/>
    <cellStyle name="%_Copia de MATRIZ COPIDROGAS (2)_GRUPOS I 2013 (A - F) 9" xfId="994" xr:uid="{00000000-0005-0000-0000-000068000000}"/>
    <cellStyle name="%_Copia de MATRIZ COPIDROGAS (2)_retarifacion 2013 perte I" xfId="995" xr:uid="{00000000-0005-0000-0000-000069000000}"/>
    <cellStyle name="%_Copia de MATRIZ COPIDROGAS (2)_Retarifaciones 2013 (mgb 1)" xfId="996" xr:uid="{00000000-0005-0000-0000-00006A000000}"/>
    <cellStyle name="%_Copia de MATRIZ COPIDROGAS (2)_Tarifas Humana Enero - Diciembre 2013" xfId="997" xr:uid="{00000000-0005-0000-0000-00006B000000}"/>
    <cellStyle name="%_Copia de MATRIZ COPIDROGAS (2)_Tarifas Humana Enero - Diciembre 2013 10" xfId="998" xr:uid="{00000000-0005-0000-0000-00006C000000}"/>
    <cellStyle name="%_Copia de MATRIZ COPIDROGAS (2)_Tarifas Humana Enero - Diciembre 2013 11" xfId="999" xr:uid="{00000000-0005-0000-0000-00006D000000}"/>
    <cellStyle name="%_Copia de MATRIZ COPIDROGAS (2)_Tarifas Humana Enero - Diciembre 2013 2" xfId="1000" xr:uid="{00000000-0005-0000-0000-00006E000000}"/>
    <cellStyle name="%_Copia de MATRIZ COPIDROGAS (2)_Tarifas Humana Enero - Diciembre 2013 3" xfId="1001" xr:uid="{00000000-0005-0000-0000-00006F000000}"/>
    <cellStyle name="%_Copia de MATRIZ COPIDROGAS (2)_Tarifas Humana Enero - Diciembre 2013 4" xfId="1002" xr:uid="{00000000-0005-0000-0000-000070000000}"/>
    <cellStyle name="%_Copia de MATRIZ COPIDROGAS (2)_Tarifas Humana Enero - Diciembre 2013 5" xfId="1003" xr:uid="{00000000-0005-0000-0000-000071000000}"/>
    <cellStyle name="%_Copia de MATRIZ COPIDROGAS (2)_Tarifas Humana Enero - Diciembre 2013 6" xfId="1004" xr:uid="{00000000-0005-0000-0000-000072000000}"/>
    <cellStyle name="%_Copia de MATRIZ COPIDROGAS (2)_Tarifas Humana Enero - Diciembre 2013 7" xfId="1005" xr:uid="{00000000-0005-0000-0000-000073000000}"/>
    <cellStyle name="%_Copia de MATRIZ COPIDROGAS (2)_Tarifas Humana Enero - Diciembre 2013 8" xfId="1006" xr:uid="{00000000-0005-0000-0000-000074000000}"/>
    <cellStyle name="%_Copia de MATRIZ COPIDROGAS (2)_Tarifas Humana Enero - Diciembre 2013 9" xfId="1007" xr:uid="{00000000-0005-0000-0000-000075000000}"/>
    <cellStyle name="%_Copia de MATRIZ COPIDROGAS 10" xfId="1008" xr:uid="{00000000-0005-0000-0000-000076000000}"/>
    <cellStyle name="%_Copia de MATRIZ COPIDROGAS 11" xfId="1009" xr:uid="{00000000-0005-0000-0000-000077000000}"/>
    <cellStyle name="%_Copia de MATRIZ COPIDROGAS 12" xfId="1010" xr:uid="{00000000-0005-0000-0000-000078000000}"/>
    <cellStyle name="%_Copia de MATRIZ COPIDROGAS 2" xfId="1011" xr:uid="{00000000-0005-0000-0000-000079000000}"/>
    <cellStyle name="%_Copia de MATRIZ COPIDROGAS 3" xfId="1012" xr:uid="{00000000-0005-0000-0000-00007A000000}"/>
    <cellStyle name="%_Copia de MATRIZ COPIDROGAS 4" xfId="1013" xr:uid="{00000000-0005-0000-0000-00007B000000}"/>
    <cellStyle name="%_Copia de MATRIZ COPIDROGAS 5" xfId="1014" xr:uid="{00000000-0005-0000-0000-00007C000000}"/>
    <cellStyle name="%_Copia de MATRIZ COPIDROGAS 6" xfId="1015" xr:uid="{00000000-0005-0000-0000-00007D000000}"/>
    <cellStyle name="%_Copia de MATRIZ COPIDROGAS 7" xfId="1016" xr:uid="{00000000-0005-0000-0000-00007E000000}"/>
    <cellStyle name="%_Copia de MATRIZ COPIDROGAS 8" xfId="1017" xr:uid="{00000000-0005-0000-0000-00007F000000}"/>
    <cellStyle name="%_Copia de MATRIZ COPIDROGAS 9" xfId="1018" xr:uid="{00000000-0005-0000-0000-000080000000}"/>
    <cellStyle name="%_COSTO POS OCT 09 SEP  10" xfId="1019" xr:uid="{00000000-0005-0000-0000-000081000000}"/>
    <cellStyle name="%_Costo PRE" xfId="1020" xr:uid="{00000000-0005-0000-0000-000082000000}"/>
    <cellStyle name="%_ctc esfera" xfId="1021" xr:uid="{00000000-0005-0000-0000-000083000000}"/>
    <cellStyle name="%_ctos" xfId="1022" xr:uid="{00000000-0005-0000-0000-000084000000}"/>
    <cellStyle name="%_Ctos Panamco" xfId="1023" xr:uid="{00000000-0005-0000-0000-000085000000}"/>
    <cellStyle name="%_Descuentos" xfId="1024" xr:uid="{00000000-0005-0000-0000-000086000000}"/>
    <cellStyle name="%_DET 10 CASOS +COSTOSOS" xfId="1025" xr:uid="{00000000-0005-0000-0000-000087000000}"/>
    <cellStyle name="%_DET 10 CASOS +COSTOSOS_Costo POS-CTC-TUTELAS DIC 11" xfId="1026" xr:uid="{00000000-0005-0000-0000-000088000000}"/>
    <cellStyle name="%_DET 10 CASOS +COSTOSOS_Ev.SANOFI" xfId="1027" xr:uid="{00000000-0005-0000-0000-000089000000}"/>
    <cellStyle name="%_Det 20 Usu + Costosos " xfId="1028" xr:uid="{00000000-0005-0000-0000-00008A000000}"/>
    <cellStyle name="%_Det 20 Usu + Costosos _1" xfId="1029" xr:uid="{00000000-0005-0000-0000-00008B000000}"/>
    <cellStyle name="%_Det Csto 20 usu + costosos" xfId="1030" xr:uid="{00000000-0005-0000-0000-00008C000000}"/>
    <cellStyle name="%_Det Pfizer Oct 10 Marz 11" xfId="1031" xr:uid="{00000000-0005-0000-0000-00008D000000}"/>
    <cellStyle name="%_Ev.Astrazeneca 2011Apa" xfId="1032" xr:uid="{00000000-0005-0000-0000-00008E000000}"/>
    <cellStyle name="%_Ev.MEXICHEN RESINAS COL" xfId="1033" xr:uid="{00000000-0005-0000-0000-00008F000000}"/>
    <cellStyle name="%_Ev.MEXICHEN RESINAS COL 10" xfId="1034" xr:uid="{00000000-0005-0000-0000-000090000000}"/>
    <cellStyle name="%_Ev.MEXICHEN RESINAS COL 11" xfId="1035" xr:uid="{00000000-0005-0000-0000-000091000000}"/>
    <cellStyle name="%_Ev.MEXICHEN RESINAS COL 2" xfId="1036" xr:uid="{00000000-0005-0000-0000-000092000000}"/>
    <cellStyle name="%_Ev.MEXICHEN RESINAS COL 3" xfId="1037" xr:uid="{00000000-0005-0000-0000-000093000000}"/>
    <cellStyle name="%_Ev.MEXICHEN RESINAS COL 4" xfId="1038" xr:uid="{00000000-0005-0000-0000-000094000000}"/>
    <cellStyle name="%_Ev.MEXICHEN RESINAS COL 5" xfId="1039" xr:uid="{00000000-0005-0000-0000-000095000000}"/>
    <cellStyle name="%_Ev.MEXICHEN RESINAS COL 6" xfId="1040" xr:uid="{00000000-0005-0000-0000-000096000000}"/>
    <cellStyle name="%_Ev.MEXICHEN RESINAS COL 7" xfId="1041" xr:uid="{00000000-0005-0000-0000-000097000000}"/>
    <cellStyle name="%_Ev.MEXICHEN RESINAS COL 8" xfId="1042" xr:uid="{00000000-0005-0000-0000-000098000000}"/>
    <cellStyle name="%_Ev.MEXICHEN RESINAS COL 9" xfId="1043" xr:uid="{00000000-0005-0000-0000-000099000000}"/>
    <cellStyle name="%_Ev.SANOFI" xfId="1044" xr:uid="{00000000-0005-0000-0000-00009A000000}"/>
    <cellStyle name="%_Fonsabana Humana" xfId="1045" xr:uid="{00000000-0005-0000-0000-00009B000000}"/>
    <cellStyle name="%_Fonsabana Humana_Slip ABBOTT S A " xfId="1046" xr:uid="{00000000-0005-0000-0000-00009C000000}"/>
    <cellStyle name="%_Fonsabana Humana_Slip Inversiones del Nordeste (2)" xfId="1047" xr:uid="{00000000-0005-0000-0000-00009D000000}"/>
    <cellStyle name="%_Formato MATRIZ" xfId="1048" xr:uid="{00000000-0005-0000-0000-00009E000000}"/>
    <cellStyle name="%_Formato MATRIZ (4)" xfId="1049" xr:uid="{00000000-0005-0000-0000-00009F000000}"/>
    <cellStyle name="%_Formato MATRIZ (4) 10" xfId="1050" xr:uid="{00000000-0005-0000-0000-0000A0000000}"/>
    <cellStyle name="%_Formato MATRIZ (4) 11" xfId="1051" xr:uid="{00000000-0005-0000-0000-0000A1000000}"/>
    <cellStyle name="%_Formato MATRIZ (4) 2" xfId="1052" xr:uid="{00000000-0005-0000-0000-0000A2000000}"/>
    <cellStyle name="%_Formato MATRIZ (4) 3" xfId="1053" xr:uid="{00000000-0005-0000-0000-0000A3000000}"/>
    <cellStyle name="%_Formato MATRIZ (4) 4" xfId="1054" xr:uid="{00000000-0005-0000-0000-0000A4000000}"/>
    <cellStyle name="%_Formato MATRIZ (4) 5" xfId="1055" xr:uid="{00000000-0005-0000-0000-0000A5000000}"/>
    <cellStyle name="%_Formato MATRIZ (4) 6" xfId="1056" xr:uid="{00000000-0005-0000-0000-0000A6000000}"/>
    <cellStyle name="%_Formato MATRIZ (4) 7" xfId="1057" xr:uid="{00000000-0005-0000-0000-0000A7000000}"/>
    <cellStyle name="%_Formato MATRIZ (4) 8" xfId="1058" xr:uid="{00000000-0005-0000-0000-0000A8000000}"/>
    <cellStyle name="%_Formato MATRIZ (4) 9" xfId="1059" xr:uid="{00000000-0005-0000-0000-0000A9000000}"/>
    <cellStyle name="%_Formato MATRIZ (4)_Ev.SANOFI" xfId="1060" xr:uid="{00000000-0005-0000-0000-0000AA000000}"/>
    <cellStyle name="%_Formato MATRIZ (4)_GRUPOS II 2012 (G - X).xls" xfId="1061" xr:uid="{00000000-0005-0000-0000-0000AB000000}"/>
    <cellStyle name="%_Formato MATRIZ (4)_GRUPOS II 2012 (G - X).xls 10" xfId="1062" xr:uid="{00000000-0005-0000-0000-0000AC000000}"/>
    <cellStyle name="%_Formato MATRIZ (4)_GRUPOS II 2012 (G - X).xls 11" xfId="1063" xr:uid="{00000000-0005-0000-0000-0000AD000000}"/>
    <cellStyle name="%_Formato MATRIZ (4)_GRUPOS II 2012 (G - X).xls 2" xfId="1064" xr:uid="{00000000-0005-0000-0000-0000AE000000}"/>
    <cellStyle name="%_Formato MATRIZ (4)_GRUPOS II 2012 (G - X).xls 3" xfId="1065" xr:uid="{00000000-0005-0000-0000-0000AF000000}"/>
    <cellStyle name="%_Formato MATRIZ (4)_GRUPOS II 2012 (G - X).xls 4" xfId="1066" xr:uid="{00000000-0005-0000-0000-0000B0000000}"/>
    <cellStyle name="%_Formato MATRIZ (4)_GRUPOS II 2012 (G - X).xls 5" xfId="1067" xr:uid="{00000000-0005-0000-0000-0000B1000000}"/>
    <cellStyle name="%_Formato MATRIZ (4)_GRUPOS II 2012 (G - X).xls 6" xfId="1068" xr:uid="{00000000-0005-0000-0000-0000B2000000}"/>
    <cellStyle name="%_Formato MATRIZ (4)_GRUPOS II 2012 (G - X).xls 7" xfId="1069" xr:uid="{00000000-0005-0000-0000-0000B3000000}"/>
    <cellStyle name="%_Formato MATRIZ (4)_GRUPOS II 2012 (G - X).xls 8" xfId="1070" xr:uid="{00000000-0005-0000-0000-0000B4000000}"/>
    <cellStyle name="%_Formato MATRIZ (4)_GRUPOS II 2012 (G - X).xls 9" xfId="1071" xr:uid="{00000000-0005-0000-0000-0000B5000000}"/>
    <cellStyle name="%_Formato MATRIZ (4)_GRUPOS II 2013 (G - X).xls" xfId="1072" xr:uid="{00000000-0005-0000-0000-0000B6000000}"/>
    <cellStyle name="%_Formato MATRIZ (4)_GRUPOS II 2013 (G - X).xls 10" xfId="1073" xr:uid="{00000000-0005-0000-0000-0000B7000000}"/>
    <cellStyle name="%_Formato MATRIZ (4)_GRUPOS II 2013 (G - X).xls 11" xfId="1074" xr:uid="{00000000-0005-0000-0000-0000B8000000}"/>
    <cellStyle name="%_Formato MATRIZ (4)_GRUPOS II 2013 (G - X).xls 2" xfId="1075" xr:uid="{00000000-0005-0000-0000-0000B9000000}"/>
    <cellStyle name="%_Formato MATRIZ (4)_GRUPOS II 2013 (G - X).xls 3" xfId="1076" xr:uid="{00000000-0005-0000-0000-0000BA000000}"/>
    <cellStyle name="%_Formato MATRIZ (4)_GRUPOS II 2013 (G - X).xls 4" xfId="1077" xr:uid="{00000000-0005-0000-0000-0000BB000000}"/>
    <cellStyle name="%_Formato MATRIZ (4)_GRUPOS II 2013 (G - X).xls 5" xfId="1078" xr:uid="{00000000-0005-0000-0000-0000BC000000}"/>
    <cellStyle name="%_Formato MATRIZ (4)_GRUPOS II 2013 (G - X).xls 6" xfId="1079" xr:uid="{00000000-0005-0000-0000-0000BD000000}"/>
    <cellStyle name="%_Formato MATRIZ (4)_GRUPOS II 2013 (G - X).xls 7" xfId="1080" xr:uid="{00000000-0005-0000-0000-0000BE000000}"/>
    <cellStyle name="%_Formato MATRIZ (4)_GRUPOS II 2013 (G - X).xls 8" xfId="1081" xr:uid="{00000000-0005-0000-0000-0000BF000000}"/>
    <cellStyle name="%_Formato MATRIZ (4)_GRUPOS II 2013 (G - X).xls 9" xfId="1082" xr:uid="{00000000-0005-0000-0000-0000C0000000}"/>
    <cellStyle name="%_Formato MATRIZ (4)_INCREMENTO ENERO 2012 F-G" xfId="1083" xr:uid="{00000000-0005-0000-0000-0000C1000000}"/>
    <cellStyle name="%_Formato MATRIZ (4)_INCREMENTO ENERO 2012 F-G.xls" xfId="1084" xr:uid="{00000000-0005-0000-0000-0000C2000000}"/>
    <cellStyle name="%_Formato MATRIZ (4)_INCREMENTO ENERO 2013 A-E" xfId="1085" xr:uid="{00000000-0005-0000-0000-0000C3000000}"/>
    <cellStyle name="%_Formato MATRIZ (4)_INCREMENTO ENERO 2013 A-E 10" xfId="1086" xr:uid="{00000000-0005-0000-0000-0000C4000000}"/>
    <cellStyle name="%_Formato MATRIZ (4)_INCREMENTO ENERO 2013 A-E 11" xfId="1087" xr:uid="{00000000-0005-0000-0000-0000C5000000}"/>
    <cellStyle name="%_Formato MATRIZ (4)_INCREMENTO ENERO 2013 A-E 2" xfId="1088" xr:uid="{00000000-0005-0000-0000-0000C6000000}"/>
    <cellStyle name="%_Formato MATRIZ (4)_INCREMENTO ENERO 2013 A-E 3" xfId="1089" xr:uid="{00000000-0005-0000-0000-0000C7000000}"/>
    <cellStyle name="%_Formato MATRIZ (4)_INCREMENTO ENERO 2013 A-E 4" xfId="1090" xr:uid="{00000000-0005-0000-0000-0000C8000000}"/>
    <cellStyle name="%_Formato MATRIZ (4)_INCREMENTO ENERO 2013 A-E 5" xfId="1091" xr:uid="{00000000-0005-0000-0000-0000C9000000}"/>
    <cellStyle name="%_Formato MATRIZ (4)_INCREMENTO ENERO 2013 A-E 6" xfId="1092" xr:uid="{00000000-0005-0000-0000-0000CA000000}"/>
    <cellStyle name="%_Formato MATRIZ (4)_INCREMENTO ENERO 2013 A-E 7" xfId="1093" xr:uid="{00000000-0005-0000-0000-0000CB000000}"/>
    <cellStyle name="%_Formato MATRIZ (4)_INCREMENTO ENERO 2013 A-E 8" xfId="1094" xr:uid="{00000000-0005-0000-0000-0000CC000000}"/>
    <cellStyle name="%_Formato MATRIZ (4)_INCREMENTO ENERO 2013 A-E 9" xfId="1095" xr:uid="{00000000-0005-0000-0000-0000CD000000}"/>
    <cellStyle name="%_Formato MATRIZ (4)_INCREMENTO ENERO 2013 F-G" xfId="1096" xr:uid="{00000000-0005-0000-0000-0000CE000000}"/>
    <cellStyle name="%_Formato MATRIZ (4)_INCREMENTO ENERO 2013 M-X" xfId="1097" xr:uid="{00000000-0005-0000-0000-0000CF000000}"/>
    <cellStyle name="%_Formato MATRIZ (4)_INCREMENTO ENERO 2013 M-X 10" xfId="1098" xr:uid="{00000000-0005-0000-0000-0000D0000000}"/>
    <cellStyle name="%_Formato MATRIZ (4)_INCREMENTO ENERO 2013 M-X 11" xfId="1099" xr:uid="{00000000-0005-0000-0000-0000D1000000}"/>
    <cellStyle name="%_Formato MATRIZ (4)_INCREMENTO ENERO 2013 M-X 2" xfId="1100" xr:uid="{00000000-0005-0000-0000-0000D2000000}"/>
    <cellStyle name="%_Formato MATRIZ (4)_INCREMENTO ENERO 2013 M-X 3" xfId="1101" xr:uid="{00000000-0005-0000-0000-0000D3000000}"/>
    <cellStyle name="%_Formato MATRIZ (4)_INCREMENTO ENERO 2013 M-X 4" xfId="1102" xr:uid="{00000000-0005-0000-0000-0000D4000000}"/>
    <cellStyle name="%_Formato MATRIZ (4)_INCREMENTO ENERO 2013 M-X 5" xfId="1103" xr:uid="{00000000-0005-0000-0000-0000D5000000}"/>
    <cellStyle name="%_Formato MATRIZ (4)_INCREMENTO ENERO 2013 M-X 6" xfId="1104" xr:uid="{00000000-0005-0000-0000-0000D6000000}"/>
    <cellStyle name="%_Formato MATRIZ (4)_INCREMENTO ENERO 2013 M-X 7" xfId="1105" xr:uid="{00000000-0005-0000-0000-0000D7000000}"/>
    <cellStyle name="%_Formato MATRIZ (4)_INCREMENTO ENERO 2013 M-X 8" xfId="1106" xr:uid="{00000000-0005-0000-0000-0000D8000000}"/>
    <cellStyle name="%_Formato MATRIZ (4)_INCREMENTO ENERO 2013 M-X 9" xfId="1107" xr:uid="{00000000-0005-0000-0000-0000D9000000}"/>
    <cellStyle name="%_Formato MATRIZ 10" xfId="1108" xr:uid="{00000000-0005-0000-0000-0000DA000000}"/>
    <cellStyle name="%_Formato MATRIZ 11" xfId="1109" xr:uid="{00000000-0005-0000-0000-0000DB000000}"/>
    <cellStyle name="%_Formato MATRIZ 12" xfId="1110" xr:uid="{00000000-0005-0000-0000-0000DC000000}"/>
    <cellStyle name="%_Formato MATRIZ 2" xfId="1111" xr:uid="{00000000-0005-0000-0000-0000DD000000}"/>
    <cellStyle name="%_Formato MATRIZ 3" xfId="1112" xr:uid="{00000000-0005-0000-0000-0000DE000000}"/>
    <cellStyle name="%_Formato MATRIZ 4" xfId="1113" xr:uid="{00000000-0005-0000-0000-0000DF000000}"/>
    <cellStyle name="%_Formato MATRIZ 5" xfId="1114" xr:uid="{00000000-0005-0000-0000-0000E0000000}"/>
    <cellStyle name="%_Formato MATRIZ 6" xfId="1115" xr:uid="{00000000-0005-0000-0000-0000E1000000}"/>
    <cellStyle name="%_Formato MATRIZ 7" xfId="1116" xr:uid="{00000000-0005-0000-0000-0000E2000000}"/>
    <cellStyle name="%_Formato MATRIZ 8" xfId="1117" xr:uid="{00000000-0005-0000-0000-0000E3000000}"/>
    <cellStyle name="%_Formato MATRIZ 9" xfId="1118" xr:uid="{00000000-0005-0000-0000-0000E4000000}"/>
    <cellStyle name="%_Gasto x Grandes Rubros" xfId="1119" xr:uid="{00000000-0005-0000-0000-0000E5000000}"/>
    <cellStyle name="%_Gasto x Serv x Grandes Rubros" xfId="1120" xr:uid="{00000000-0005-0000-0000-0000E6000000}"/>
    <cellStyle name="%_Gasto x Serv x Grandes Rubros_1" xfId="1121" xr:uid="{00000000-0005-0000-0000-0000E7000000}"/>
    <cellStyle name="%_Grupo s Corona 20121222" xfId="1122" xr:uid="{00000000-0005-0000-0000-0000E8000000}"/>
    <cellStyle name="%_Grupo s Corona 20121222_Ev.SANOFI" xfId="1123" xr:uid="{00000000-0005-0000-0000-0000E9000000}"/>
    <cellStyle name="%_GRUPOS I 2011(A - F)" xfId="1124" xr:uid="{00000000-0005-0000-0000-0000EA000000}"/>
    <cellStyle name="%_GRUPOS I 2011(A - F) 10" xfId="1125" xr:uid="{00000000-0005-0000-0000-0000EB000000}"/>
    <cellStyle name="%_GRUPOS I 2011(A - F) 11" xfId="1126" xr:uid="{00000000-0005-0000-0000-0000EC000000}"/>
    <cellStyle name="%_GRUPOS I 2011(A - F) 2" xfId="1127" xr:uid="{00000000-0005-0000-0000-0000ED000000}"/>
    <cellStyle name="%_GRUPOS I 2011(A - F) 3" xfId="1128" xr:uid="{00000000-0005-0000-0000-0000EE000000}"/>
    <cellStyle name="%_GRUPOS I 2011(A - F) 4" xfId="1129" xr:uid="{00000000-0005-0000-0000-0000EF000000}"/>
    <cellStyle name="%_GRUPOS I 2011(A - F) 5" xfId="1130" xr:uid="{00000000-0005-0000-0000-0000F0000000}"/>
    <cellStyle name="%_GRUPOS I 2011(A - F) 6" xfId="1131" xr:uid="{00000000-0005-0000-0000-0000F1000000}"/>
    <cellStyle name="%_GRUPOS I 2011(A - F) 7" xfId="1132" xr:uid="{00000000-0005-0000-0000-0000F2000000}"/>
    <cellStyle name="%_GRUPOS I 2011(A - F) 8" xfId="1133" xr:uid="{00000000-0005-0000-0000-0000F3000000}"/>
    <cellStyle name="%_GRUPOS I 2011(A - F) 9" xfId="1134" xr:uid="{00000000-0005-0000-0000-0000F4000000}"/>
    <cellStyle name="%_GRUPOS I 2011(A - F)_Ev.SANOFI" xfId="1135" xr:uid="{00000000-0005-0000-0000-0000F5000000}"/>
    <cellStyle name="%_GRUPOS I 2011(A - F)_GRUPOS II 2012 (G - X).xls" xfId="1136" xr:uid="{00000000-0005-0000-0000-0000F6000000}"/>
    <cellStyle name="%_GRUPOS I 2011(A - F)_GRUPOS II 2012 (G - X).xls 10" xfId="1137" xr:uid="{00000000-0005-0000-0000-0000F7000000}"/>
    <cellStyle name="%_GRUPOS I 2011(A - F)_GRUPOS II 2012 (G - X).xls 11" xfId="1138" xr:uid="{00000000-0005-0000-0000-0000F8000000}"/>
    <cellStyle name="%_GRUPOS I 2011(A - F)_GRUPOS II 2012 (G - X).xls 2" xfId="1139" xr:uid="{00000000-0005-0000-0000-0000F9000000}"/>
    <cellStyle name="%_GRUPOS I 2011(A - F)_GRUPOS II 2012 (G - X).xls 3" xfId="1140" xr:uid="{00000000-0005-0000-0000-0000FA000000}"/>
    <cellStyle name="%_GRUPOS I 2011(A - F)_GRUPOS II 2012 (G - X).xls 4" xfId="1141" xr:uid="{00000000-0005-0000-0000-0000FB000000}"/>
    <cellStyle name="%_GRUPOS I 2011(A - F)_GRUPOS II 2012 (G - X).xls 5" xfId="1142" xr:uid="{00000000-0005-0000-0000-0000FC000000}"/>
    <cellStyle name="%_GRUPOS I 2011(A - F)_GRUPOS II 2012 (G - X).xls 6" xfId="1143" xr:uid="{00000000-0005-0000-0000-0000FD000000}"/>
    <cellStyle name="%_GRUPOS I 2011(A - F)_GRUPOS II 2012 (G - X).xls 7" xfId="1144" xr:uid="{00000000-0005-0000-0000-0000FE000000}"/>
    <cellStyle name="%_GRUPOS I 2011(A - F)_GRUPOS II 2012 (G - X).xls 8" xfId="1145" xr:uid="{00000000-0005-0000-0000-0000FF000000}"/>
    <cellStyle name="%_GRUPOS I 2011(A - F)_GRUPOS II 2012 (G - X).xls 9" xfId="1146" xr:uid="{00000000-0005-0000-0000-000000010000}"/>
    <cellStyle name="%_GRUPOS I 2011(A - F)_GRUPOS II 2013 (G - X).xls" xfId="1147" xr:uid="{00000000-0005-0000-0000-000001010000}"/>
    <cellStyle name="%_GRUPOS I 2011(A - F)_GRUPOS II 2013 (G - X).xls 10" xfId="1148" xr:uid="{00000000-0005-0000-0000-000002010000}"/>
    <cellStyle name="%_GRUPOS I 2011(A - F)_GRUPOS II 2013 (G - X).xls 11" xfId="1149" xr:uid="{00000000-0005-0000-0000-000003010000}"/>
    <cellStyle name="%_GRUPOS I 2011(A - F)_GRUPOS II 2013 (G - X).xls 2" xfId="1150" xr:uid="{00000000-0005-0000-0000-000004010000}"/>
    <cellStyle name="%_GRUPOS I 2011(A - F)_GRUPOS II 2013 (G - X).xls 3" xfId="1151" xr:uid="{00000000-0005-0000-0000-000005010000}"/>
    <cellStyle name="%_GRUPOS I 2011(A - F)_GRUPOS II 2013 (G - X).xls 4" xfId="1152" xr:uid="{00000000-0005-0000-0000-000006010000}"/>
    <cellStyle name="%_GRUPOS I 2011(A - F)_GRUPOS II 2013 (G - X).xls 5" xfId="1153" xr:uid="{00000000-0005-0000-0000-000007010000}"/>
    <cellStyle name="%_GRUPOS I 2011(A - F)_GRUPOS II 2013 (G - X).xls 6" xfId="1154" xr:uid="{00000000-0005-0000-0000-000008010000}"/>
    <cellStyle name="%_GRUPOS I 2011(A - F)_GRUPOS II 2013 (G - X).xls 7" xfId="1155" xr:uid="{00000000-0005-0000-0000-000009010000}"/>
    <cellStyle name="%_GRUPOS I 2011(A - F)_GRUPOS II 2013 (G - X).xls 8" xfId="1156" xr:uid="{00000000-0005-0000-0000-00000A010000}"/>
    <cellStyle name="%_GRUPOS I 2011(A - F)_GRUPOS II 2013 (G - X).xls 9" xfId="1157" xr:uid="{00000000-0005-0000-0000-00000B010000}"/>
    <cellStyle name="%_GRUPOS I 2011(A - F)_INCREMENTO ENERO 2012 F-G" xfId="1158" xr:uid="{00000000-0005-0000-0000-00000C010000}"/>
    <cellStyle name="%_GRUPOS I 2011(A - F)_INCREMENTO ENERO 2012 F-G.xls" xfId="1159" xr:uid="{00000000-0005-0000-0000-00000D010000}"/>
    <cellStyle name="%_GRUPOS I 2011(A - F)_INCREMENTO ENERO 2013 A-E" xfId="1160" xr:uid="{00000000-0005-0000-0000-00000E010000}"/>
    <cellStyle name="%_GRUPOS I 2011(A - F)_INCREMENTO ENERO 2013 A-E 10" xfId="1161" xr:uid="{00000000-0005-0000-0000-00000F010000}"/>
    <cellStyle name="%_GRUPOS I 2011(A - F)_INCREMENTO ENERO 2013 A-E 11" xfId="1162" xr:uid="{00000000-0005-0000-0000-000010010000}"/>
    <cellStyle name="%_GRUPOS I 2011(A - F)_INCREMENTO ENERO 2013 A-E 2" xfId="1163" xr:uid="{00000000-0005-0000-0000-000011010000}"/>
    <cellStyle name="%_GRUPOS I 2011(A - F)_INCREMENTO ENERO 2013 A-E 3" xfId="1164" xr:uid="{00000000-0005-0000-0000-000012010000}"/>
    <cellStyle name="%_GRUPOS I 2011(A - F)_INCREMENTO ENERO 2013 A-E 4" xfId="1165" xr:uid="{00000000-0005-0000-0000-000013010000}"/>
    <cellStyle name="%_GRUPOS I 2011(A - F)_INCREMENTO ENERO 2013 A-E 5" xfId="1166" xr:uid="{00000000-0005-0000-0000-000014010000}"/>
    <cellStyle name="%_GRUPOS I 2011(A - F)_INCREMENTO ENERO 2013 A-E 6" xfId="1167" xr:uid="{00000000-0005-0000-0000-000015010000}"/>
    <cellStyle name="%_GRUPOS I 2011(A - F)_INCREMENTO ENERO 2013 A-E 7" xfId="1168" xr:uid="{00000000-0005-0000-0000-000016010000}"/>
    <cellStyle name="%_GRUPOS I 2011(A - F)_INCREMENTO ENERO 2013 A-E 8" xfId="1169" xr:uid="{00000000-0005-0000-0000-000017010000}"/>
    <cellStyle name="%_GRUPOS I 2011(A - F)_INCREMENTO ENERO 2013 A-E 9" xfId="1170" xr:uid="{00000000-0005-0000-0000-000018010000}"/>
    <cellStyle name="%_GRUPOS I 2011(A - F)_INCREMENTO ENERO 2013 F-G" xfId="1171" xr:uid="{00000000-0005-0000-0000-000019010000}"/>
    <cellStyle name="%_GRUPOS I 2011(A - F)_INCREMENTO ENERO 2013 M-X" xfId="1172" xr:uid="{00000000-0005-0000-0000-00001A010000}"/>
    <cellStyle name="%_GRUPOS I 2011(A - F)_INCREMENTO ENERO 2013 M-X 10" xfId="1173" xr:uid="{00000000-0005-0000-0000-00001B010000}"/>
    <cellStyle name="%_GRUPOS I 2011(A - F)_INCREMENTO ENERO 2013 M-X 11" xfId="1174" xr:uid="{00000000-0005-0000-0000-00001C010000}"/>
    <cellStyle name="%_GRUPOS I 2011(A - F)_INCREMENTO ENERO 2013 M-X 2" xfId="1175" xr:uid="{00000000-0005-0000-0000-00001D010000}"/>
    <cellStyle name="%_GRUPOS I 2011(A - F)_INCREMENTO ENERO 2013 M-X 3" xfId="1176" xr:uid="{00000000-0005-0000-0000-00001E010000}"/>
    <cellStyle name="%_GRUPOS I 2011(A - F)_INCREMENTO ENERO 2013 M-X 4" xfId="1177" xr:uid="{00000000-0005-0000-0000-00001F010000}"/>
    <cellStyle name="%_GRUPOS I 2011(A - F)_INCREMENTO ENERO 2013 M-X 5" xfId="1178" xr:uid="{00000000-0005-0000-0000-000020010000}"/>
    <cellStyle name="%_GRUPOS I 2011(A - F)_INCREMENTO ENERO 2013 M-X 6" xfId="1179" xr:uid="{00000000-0005-0000-0000-000021010000}"/>
    <cellStyle name="%_GRUPOS I 2011(A - F)_INCREMENTO ENERO 2013 M-X 7" xfId="1180" xr:uid="{00000000-0005-0000-0000-000022010000}"/>
    <cellStyle name="%_GRUPOS I 2011(A - F)_INCREMENTO ENERO 2013 M-X 8" xfId="1181" xr:uid="{00000000-0005-0000-0000-000023010000}"/>
    <cellStyle name="%_GRUPOS I 2011(A - F)_INCREMENTO ENERO 2013 M-X 9" xfId="1182" xr:uid="{00000000-0005-0000-0000-000024010000}"/>
    <cellStyle name="%_GRUPOS I 2012(A - F)" xfId="1183" xr:uid="{00000000-0005-0000-0000-000025010000}"/>
    <cellStyle name="%_GRUPOS I 2012(A - F)_Ev.SANOFI" xfId="1184" xr:uid="{00000000-0005-0000-0000-000026010000}"/>
    <cellStyle name="%_GRUPOS II  (G - X).xls" xfId="1185" xr:uid="{00000000-0005-0000-0000-000027010000}"/>
    <cellStyle name="%_GRUPOS II  (G - X).xls 10" xfId="1186" xr:uid="{00000000-0005-0000-0000-000028010000}"/>
    <cellStyle name="%_GRUPOS II  (G - X).xls 11" xfId="1187" xr:uid="{00000000-0005-0000-0000-000029010000}"/>
    <cellStyle name="%_GRUPOS II  (G - X).xls 2" xfId="1188" xr:uid="{00000000-0005-0000-0000-00002A010000}"/>
    <cellStyle name="%_GRUPOS II  (G - X).xls 3" xfId="1189" xr:uid="{00000000-0005-0000-0000-00002B010000}"/>
    <cellStyle name="%_GRUPOS II  (G - X).xls 4" xfId="1190" xr:uid="{00000000-0005-0000-0000-00002C010000}"/>
    <cellStyle name="%_GRUPOS II  (G - X).xls 5" xfId="1191" xr:uid="{00000000-0005-0000-0000-00002D010000}"/>
    <cellStyle name="%_GRUPOS II  (G - X).xls 6" xfId="1192" xr:uid="{00000000-0005-0000-0000-00002E010000}"/>
    <cellStyle name="%_GRUPOS II  (G - X).xls 7" xfId="1193" xr:uid="{00000000-0005-0000-0000-00002F010000}"/>
    <cellStyle name="%_GRUPOS II  (G - X).xls 8" xfId="1194" xr:uid="{00000000-0005-0000-0000-000030010000}"/>
    <cellStyle name="%_GRUPOS II  (G - X).xls 9" xfId="1195" xr:uid="{00000000-0005-0000-0000-000031010000}"/>
    <cellStyle name="%_GRUPOS II  (G - X).xls_Ev.SANOFI" xfId="1196" xr:uid="{00000000-0005-0000-0000-000032010000}"/>
    <cellStyle name="%_GRUPOS II (G - X).xls" xfId="1197" xr:uid="{00000000-0005-0000-0000-000033010000}"/>
    <cellStyle name="%_GRUPOS II (G - X).xls 10" xfId="1198" xr:uid="{00000000-0005-0000-0000-000034010000}"/>
    <cellStyle name="%_GRUPOS II (G - X).xls 11" xfId="1199" xr:uid="{00000000-0005-0000-0000-000035010000}"/>
    <cellStyle name="%_GRUPOS II (G - X).xls 2" xfId="1200" xr:uid="{00000000-0005-0000-0000-000036010000}"/>
    <cellStyle name="%_GRUPOS II (G - X).xls 3" xfId="1201" xr:uid="{00000000-0005-0000-0000-000037010000}"/>
    <cellStyle name="%_GRUPOS II (G - X).xls 4" xfId="1202" xr:uid="{00000000-0005-0000-0000-000038010000}"/>
    <cellStyle name="%_GRUPOS II (G - X).xls 5" xfId="1203" xr:uid="{00000000-0005-0000-0000-000039010000}"/>
    <cellStyle name="%_GRUPOS II (G - X).xls 6" xfId="1204" xr:uid="{00000000-0005-0000-0000-00003A010000}"/>
    <cellStyle name="%_GRUPOS II (G - X).xls 7" xfId="1205" xr:uid="{00000000-0005-0000-0000-00003B010000}"/>
    <cellStyle name="%_GRUPOS II (G - X).xls 8" xfId="1206" xr:uid="{00000000-0005-0000-0000-00003C010000}"/>
    <cellStyle name="%_GRUPOS II (G - X).xls 9" xfId="1207" xr:uid="{00000000-0005-0000-0000-00003D010000}"/>
    <cellStyle name="%_GRUPOS II (G - X).xls_Ev.SANOFI" xfId="1208" xr:uid="{00000000-0005-0000-0000-00003E010000}"/>
    <cellStyle name="%_GRUPOS II (G - X).xls_GRUPOS II 2012 (G - X).xls" xfId="1209" xr:uid="{00000000-0005-0000-0000-00003F010000}"/>
    <cellStyle name="%_GRUPOS II (G - X).xls_GRUPOS II 2012 (G - X).xls 10" xfId="1210" xr:uid="{00000000-0005-0000-0000-000040010000}"/>
    <cellStyle name="%_GRUPOS II (G - X).xls_GRUPOS II 2012 (G - X).xls 11" xfId="1211" xr:uid="{00000000-0005-0000-0000-000041010000}"/>
    <cellStyle name="%_GRUPOS II (G - X).xls_GRUPOS II 2012 (G - X).xls 2" xfId="1212" xr:uid="{00000000-0005-0000-0000-000042010000}"/>
    <cellStyle name="%_GRUPOS II (G - X).xls_GRUPOS II 2012 (G - X).xls 3" xfId="1213" xr:uid="{00000000-0005-0000-0000-000043010000}"/>
    <cellStyle name="%_GRUPOS II (G - X).xls_GRUPOS II 2012 (G - X).xls 4" xfId="1214" xr:uid="{00000000-0005-0000-0000-000044010000}"/>
    <cellStyle name="%_GRUPOS II (G - X).xls_GRUPOS II 2012 (G - X).xls 5" xfId="1215" xr:uid="{00000000-0005-0000-0000-000045010000}"/>
    <cellStyle name="%_GRUPOS II (G - X).xls_GRUPOS II 2012 (G - X).xls 6" xfId="1216" xr:uid="{00000000-0005-0000-0000-000046010000}"/>
    <cellStyle name="%_GRUPOS II (G - X).xls_GRUPOS II 2012 (G - X).xls 7" xfId="1217" xr:uid="{00000000-0005-0000-0000-000047010000}"/>
    <cellStyle name="%_GRUPOS II (G - X).xls_GRUPOS II 2012 (G - X).xls 8" xfId="1218" xr:uid="{00000000-0005-0000-0000-000048010000}"/>
    <cellStyle name="%_GRUPOS II (G - X).xls_GRUPOS II 2012 (G - X).xls 9" xfId="1219" xr:uid="{00000000-0005-0000-0000-000049010000}"/>
    <cellStyle name="%_GRUPOS II (G - X).xls_GRUPOS II 2013 (G - X).xls" xfId="1220" xr:uid="{00000000-0005-0000-0000-00004A010000}"/>
    <cellStyle name="%_GRUPOS II (G - X).xls_GRUPOS II 2013 (G - X).xls 10" xfId="1221" xr:uid="{00000000-0005-0000-0000-00004B010000}"/>
    <cellStyle name="%_GRUPOS II (G - X).xls_GRUPOS II 2013 (G - X).xls 11" xfId="1222" xr:uid="{00000000-0005-0000-0000-00004C010000}"/>
    <cellStyle name="%_GRUPOS II (G - X).xls_GRUPOS II 2013 (G - X).xls 2" xfId="1223" xr:uid="{00000000-0005-0000-0000-00004D010000}"/>
    <cellStyle name="%_GRUPOS II (G - X).xls_GRUPOS II 2013 (G - X).xls 3" xfId="1224" xr:uid="{00000000-0005-0000-0000-00004E010000}"/>
    <cellStyle name="%_GRUPOS II (G - X).xls_GRUPOS II 2013 (G - X).xls 4" xfId="1225" xr:uid="{00000000-0005-0000-0000-00004F010000}"/>
    <cellStyle name="%_GRUPOS II (G - X).xls_GRUPOS II 2013 (G - X).xls 5" xfId="1226" xr:uid="{00000000-0005-0000-0000-000050010000}"/>
    <cellStyle name="%_GRUPOS II (G - X).xls_GRUPOS II 2013 (G - X).xls 6" xfId="1227" xr:uid="{00000000-0005-0000-0000-000051010000}"/>
    <cellStyle name="%_GRUPOS II (G - X).xls_GRUPOS II 2013 (G - X).xls 7" xfId="1228" xr:uid="{00000000-0005-0000-0000-000052010000}"/>
    <cellStyle name="%_GRUPOS II (G - X).xls_GRUPOS II 2013 (G - X).xls 8" xfId="1229" xr:uid="{00000000-0005-0000-0000-000053010000}"/>
    <cellStyle name="%_GRUPOS II (G - X).xls_GRUPOS II 2013 (G - X).xls 9" xfId="1230" xr:uid="{00000000-0005-0000-0000-000054010000}"/>
    <cellStyle name="%_GRUPOS II (G - X).xls_INCREMENTO ENERO 2012 F-G" xfId="1231" xr:uid="{00000000-0005-0000-0000-000055010000}"/>
    <cellStyle name="%_GRUPOS II (G - X).xls_INCREMENTO ENERO 2012 F-G.xls" xfId="1232" xr:uid="{00000000-0005-0000-0000-000056010000}"/>
    <cellStyle name="%_GRUPOS II (G - X).xls_INCREMENTO ENERO 2013 F-G" xfId="1233" xr:uid="{00000000-0005-0000-0000-000057010000}"/>
    <cellStyle name="%_GRUPOS II (G - X).xls_Tarifas 2012" xfId="1234" xr:uid="{00000000-0005-0000-0000-000058010000}"/>
    <cellStyle name="%_GRUPOS II 2011 (G - X).xls" xfId="1235" xr:uid="{00000000-0005-0000-0000-000059010000}"/>
    <cellStyle name="%_GRUPOS II 2011 (G - X).xls 10" xfId="1236" xr:uid="{00000000-0005-0000-0000-00005A010000}"/>
    <cellStyle name="%_GRUPOS II 2011 (G - X).xls 11" xfId="1237" xr:uid="{00000000-0005-0000-0000-00005B010000}"/>
    <cellStyle name="%_GRUPOS II 2011 (G - X).xls 2" xfId="1238" xr:uid="{00000000-0005-0000-0000-00005C010000}"/>
    <cellStyle name="%_GRUPOS II 2011 (G - X).xls 3" xfId="1239" xr:uid="{00000000-0005-0000-0000-00005D010000}"/>
    <cellStyle name="%_GRUPOS II 2011 (G - X).xls 4" xfId="1240" xr:uid="{00000000-0005-0000-0000-00005E010000}"/>
    <cellStyle name="%_GRUPOS II 2011 (G - X).xls 5" xfId="1241" xr:uid="{00000000-0005-0000-0000-00005F010000}"/>
    <cellStyle name="%_GRUPOS II 2011 (G - X).xls 6" xfId="1242" xr:uid="{00000000-0005-0000-0000-000060010000}"/>
    <cellStyle name="%_GRUPOS II 2011 (G - X).xls 7" xfId="1243" xr:uid="{00000000-0005-0000-0000-000061010000}"/>
    <cellStyle name="%_GRUPOS II 2011 (G - X).xls 8" xfId="1244" xr:uid="{00000000-0005-0000-0000-000062010000}"/>
    <cellStyle name="%_GRUPOS II 2011 (G - X).xls 9" xfId="1245" xr:uid="{00000000-0005-0000-0000-000063010000}"/>
    <cellStyle name="%_GRUPOS II 2012 (G - X).xls" xfId="1246" xr:uid="{00000000-0005-0000-0000-000064010000}"/>
    <cellStyle name="%_GRUPOS II 2012 (G - X).xls 10" xfId="1247" xr:uid="{00000000-0005-0000-0000-000065010000}"/>
    <cellStyle name="%_GRUPOS II 2012 (G - X).xls 11" xfId="1248" xr:uid="{00000000-0005-0000-0000-000066010000}"/>
    <cellStyle name="%_GRUPOS II 2012 (G - X).xls 2" xfId="1249" xr:uid="{00000000-0005-0000-0000-000067010000}"/>
    <cellStyle name="%_GRUPOS II 2012 (G - X).xls 3" xfId="1250" xr:uid="{00000000-0005-0000-0000-000068010000}"/>
    <cellStyle name="%_GRUPOS II 2012 (G - X).xls 4" xfId="1251" xr:uid="{00000000-0005-0000-0000-000069010000}"/>
    <cellStyle name="%_GRUPOS II 2012 (G - X).xls 5" xfId="1252" xr:uid="{00000000-0005-0000-0000-00006A010000}"/>
    <cellStyle name="%_GRUPOS II 2012 (G - X).xls 6" xfId="1253" xr:uid="{00000000-0005-0000-0000-00006B010000}"/>
    <cellStyle name="%_GRUPOS II 2012 (G - X).xls 7" xfId="1254" xr:uid="{00000000-0005-0000-0000-00006C010000}"/>
    <cellStyle name="%_GRUPOS II 2012 (G - X).xls 8" xfId="1255" xr:uid="{00000000-0005-0000-0000-00006D010000}"/>
    <cellStyle name="%_GRUPOS II 2012 (G - X).xls 9" xfId="1256" xr:uid="{00000000-0005-0000-0000-00006E010000}"/>
    <cellStyle name="%_GRUPOS II 2013 (G - X).xls" xfId="1257" xr:uid="{00000000-0005-0000-0000-00006F010000}"/>
    <cellStyle name="%_GRUPOS II 2013 (G - X).xls 10" xfId="1258" xr:uid="{00000000-0005-0000-0000-000070010000}"/>
    <cellStyle name="%_GRUPOS II 2013 (G - X).xls 11" xfId="1259" xr:uid="{00000000-0005-0000-0000-000071010000}"/>
    <cellStyle name="%_GRUPOS II 2013 (G - X).xls 2" xfId="1260" xr:uid="{00000000-0005-0000-0000-000072010000}"/>
    <cellStyle name="%_GRUPOS II 2013 (G - X).xls 3" xfId="1261" xr:uid="{00000000-0005-0000-0000-000073010000}"/>
    <cellStyle name="%_GRUPOS II 2013 (G - X).xls 4" xfId="1262" xr:uid="{00000000-0005-0000-0000-000074010000}"/>
    <cellStyle name="%_GRUPOS II 2013 (G - X).xls 5" xfId="1263" xr:uid="{00000000-0005-0000-0000-000075010000}"/>
    <cellStyle name="%_GRUPOS II 2013 (G - X).xls 6" xfId="1264" xr:uid="{00000000-0005-0000-0000-000076010000}"/>
    <cellStyle name="%_GRUPOS II 2013 (G - X).xls 7" xfId="1265" xr:uid="{00000000-0005-0000-0000-000077010000}"/>
    <cellStyle name="%_GRUPOS II 2013 (G - X).xls 8" xfId="1266" xr:uid="{00000000-0005-0000-0000-000078010000}"/>
    <cellStyle name="%_GRUPOS II 2013 (G - X).xls 9" xfId="1267" xr:uid="{00000000-0005-0000-0000-000079010000}"/>
    <cellStyle name="%_Grupos Luisa (2009)" xfId="1268" xr:uid="{00000000-0005-0000-0000-00007A010000}"/>
    <cellStyle name="%_HERBALIFE ESMERALDA" xfId="1269" xr:uid="{00000000-0005-0000-0000-00007B010000}"/>
    <cellStyle name="%_HERBALIFE ESMERALDA 10" xfId="1270" xr:uid="{00000000-0005-0000-0000-00007C010000}"/>
    <cellStyle name="%_HERBALIFE ESMERALDA 11" xfId="1271" xr:uid="{00000000-0005-0000-0000-00007D010000}"/>
    <cellStyle name="%_HERBALIFE ESMERALDA 2" xfId="1272" xr:uid="{00000000-0005-0000-0000-00007E010000}"/>
    <cellStyle name="%_HERBALIFE ESMERALDA 3" xfId="1273" xr:uid="{00000000-0005-0000-0000-00007F010000}"/>
    <cellStyle name="%_HERBALIFE ESMERALDA 4" xfId="1274" xr:uid="{00000000-0005-0000-0000-000080010000}"/>
    <cellStyle name="%_HERBALIFE ESMERALDA 5" xfId="1275" xr:uid="{00000000-0005-0000-0000-000081010000}"/>
    <cellStyle name="%_HERBALIFE ESMERALDA 6" xfId="1276" xr:uid="{00000000-0005-0000-0000-000082010000}"/>
    <cellStyle name="%_HERBALIFE ESMERALDA 7" xfId="1277" xr:uid="{00000000-0005-0000-0000-000083010000}"/>
    <cellStyle name="%_HERBALIFE ESMERALDA 8" xfId="1278" xr:uid="{00000000-0005-0000-0000-000084010000}"/>
    <cellStyle name="%_HERBALIFE ESMERALDA 9" xfId="1279" xr:uid="{00000000-0005-0000-0000-000085010000}"/>
    <cellStyle name="%_HERBALIFE ZAFIRO" xfId="1280" xr:uid="{00000000-0005-0000-0000-000086010000}"/>
    <cellStyle name="%_HERBALIFE ZAFIRO 10" xfId="1281" xr:uid="{00000000-0005-0000-0000-000087010000}"/>
    <cellStyle name="%_HERBALIFE ZAFIRO 11" xfId="1282" xr:uid="{00000000-0005-0000-0000-000088010000}"/>
    <cellStyle name="%_HERBALIFE ZAFIRO 2" xfId="1283" xr:uid="{00000000-0005-0000-0000-000089010000}"/>
    <cellStyle name="%_HERBALIFE ZAFIRO 3" xfId="1284" xr:uid="{00000000-0005-0000-0000-00008A010000}"/>
    <cellStyle name="%_HERBALIFE ZAFIRO 4" xfId="1285" xr:uid="{00000000-0005-0000-0000-00008B010000}"/>
    <cellStyle name="%_HERBALIFE ZAFIRO 5" xfId="1286" xr:uid="{00000000-0005-0000-0000-00008C010000}"/>
    <cellStyle name="%_HERBALIFE ZAFIRO 6" xfId="1287" xr:uid="{00000000-0005-0000-0000-00008D010000}"/>
    <cellStyle name="%_HERBALIFE ZAFIRO 7" xfId="1288" xr:uid="{00000000-0005-0000-0000-00008E010000}"/>
    <cellStyle name="%_HERBALIFE ZAFIRO 8" xfId="1289" xr:uid="{00000000-0005-0000-0000-00008F010000}"/>
    <cellStyle name="%_HERBALIFE ZAFIRO 9" xfId="1290" xr:uid="{00000000-0005-0000-0000-000090010000}"/>
    <cellStyle name="%_Hoja1" xfId="1291" xr:uid="{00000000-0005-0000-0000-000091010000}"/>
    <cellStyle name="%_Hoja2" xfId="1292" xr:uid="{00000000-0005-0000-0000-000092010000}"/>
    <cellStyle name="%_Hoja3" xfId="1293" xr:uid="{00000000-0005-0000-0000-000093010000}"/>
    <cellStyle name="%_Hoja4" xfId="1294" xr:uid="{00000000-0005-0000-0000-000094010000}"/>
    <cellStyle name="%_Hoja5" xfId="1295" xr:uid="{00000000-0005-0000-0000-000095010000}"/>
    <cellStyle name="%_INCREMENTO ENERO 2009 M-X" xfId="1296" xr:uid="{00000000-0005-0000-0000-000096010000}"/>
    <cellStyle name="%_INCREMENTO ENERO 2011 F-G.xls" xfId="1297" xr:uid="{00000000-0005-0000-0000-000097010000}"/>
    <cellStyle name="%_INCREMENTO ENERO 2011 F-G.xls 10" xfId="1298" xr:uid="{00000000-0005-0000-0000-000098010000}"/>
    <cellStyle name="%_INCREMENTO ENERO 2011 F-G.xls 11" xfId="1299" xr:uid="{00000000-0005-0000-0000-000099010000}"/>
    <cellStyle name="%_INCREMENTO ENERO 2011 F-G.xls 2" xfId="1300" xr:uid="{00000000-0005-0000-0000-00009A010000}"/>
    <cellStyle name="%_INCREMENTO ENERO 2011 F-G.xls 3" xfId="1301" xr:uid="{00000000-0005-0000-0000-00009B010000}"/>
    <cellStyle name="%_INCREMENTO ENERO 2011 F-G.xls 4" xfId="1302" xr:uid="{00000000-0005-0000-0000-00009C010000}"/>
    <cellStyle name="%_INCREMENTO ENERO 2011 F-G.xls 5" xfId="1303" xr:uid="{00000000-0005-0000-0000-00009D010000}"/>
    <cellStyle name="%_INCREMENTO ENERO 2011 F-G.xls 6" xfId="1304" xr:uid="{00000000-0005-0000-0000-00009E010000}"/>
    <cellStyle name="%_INCREMENTO ENERO 2011 F-G.xls 7" xfId="1305" xr:uid="{00000000-0005-0000-0000-00009F010000}"/>
    <cellStyle name="%_INCREMENTO ENERO 2011 F-G.xls 8" xfId="1306" xr:uid="{00000000-0005-0000-0000-0000A0010000}"/>
    <cellStyle name="%_INCREMENTO ENERO 2011 F-G.xls 9" xfId="1307" xr:uid="{00000000-0005-0000-0000-0000A1010000}"/>
    <cellStyle name="%_INCREMENTO ENERO 2011 F-G.xls_Ev.SANOFI" xfId="1308" xr:uid="{00000000-0005-0000-0000-0000A2010000}"/>
    <cellStyle name="%_INCREMENTO ENERO 2011 H-L." xfId="1309" xr:uid="{00000000-0005-0000-0000-0000A3010000}"/>
    <cellStyle name="%_INCREMENTO ENERO 2011 M-X" xfId="1310" xr:uid="{00000000-0005-0000-0000-0000A4010000}"/>
    <cellStyle name="%_INCREMENTO ENERO 2012 A-E" xfId="1311" xr:uid="{00000000-0005-0000-0000-0000A5010000}"/>
    <cellStyle name="%_INCREMENTO ENERO 2012 A-E 10" xfId="1312" xr:uid="{00000000-0005-0000-0000-0000A6010000}"/>
    <cellStyle name="%_INCREMENTO ENERO 2012 A-E 11" xfId="1313" xr:uid="{00000000-0005-0000-0000-0000A7010000}"/>
    <cellStyle name="%_INCREMENTO ENERO 2012 A-E 2" xfId="1314" xr:uid="{00000000-0005-0000-0000-0000A8010000}"/>
    <cellStyle name="%_INCREMENTO ENERO 2012 A-E 3" xfId="1315" xr:uid="{00000000-0005-0000-0000-0000A9010000}"/>
    <cellStyle name="%_INCREMENTO ENERO 2012 A-E 4" xfId="1316" xr:uid="{00000000-0005-0000-0000-0000AA010000}"/>
    <cellStyle name="%_INCREMENTO ENERO 2012 A-E 5" xfId="1317" xr:uid="{00000000-0005-0000-0000-0000AB010000}"/>
    <cellStyle name="%_INCREMENTO ENERO 2012 A-E 6" xfId="1318" xr:uid="{00000000-0005-0000-0000-0000AC010000}"/>
    <cellStyle name="%_INCREMENTO ENERO 2012 A-E 7" xfId="1319" xr:uid="{00000000-0005-0000-0000-0000AD010000}"/>
    <cellStyle name="%_INCREMENTO ENERO 2012 A-E 8" xfId="1320" xr:uid="{00000000-0005-0000-0000-0000AE010000}"/>
    <cellStyle name="%_INCREMENTO ENERO 2012 A-E 9" xfId="1321" xr:uid="{00000000-0005-0000-0000-0000AF010000}"/>
    <cellStyle name="%_INCREMENTO ENERO 2012 A-E." xfId="1322" xr:uid="{00000000-0005-0000-0000-0000B0010000}"/>
    <cellStyle name="%_INCREMENTO ENERO 2012 A-E. 10" xfId="1323" xr:uid="{00000000-0005-0000-0000-0000B1010000}"/>
    <cellStyle name="%_INCREMENTO ENERO 2012 A-E. 11" xfId="1324" xr:uid="{00000000-0005-0000-0000-0000B2010000}"/>
    <cellStyle name="%_INCREMENTO ENERO 2012 A-E. 2" xfId="1325" xr:uid="{00000000-0005-0000-0000-0000B3010000}"/>
    <cellStyle name="%_INCREMENTO ENERO 2012 A-E. 3" xfId="1326" xr:uid="{00000000-0005-0000-0000-0000B4010000}"/>
    <cellStyle name="%_INCREMENTO ENERO 2012 A-E. 4" xfId="1327" xr:uid="{00000000-0005-0000-0000-0000B5010000}"/>
    <cellStyle name="%_INCREMENTO ENERO 2012 A-E. 5" xfId="1328" xr:uid="{00000000-0005-0000-0000-0000B6010000}"/>
    <cellStyle name="%_INCREMENTO ENERO 2012 A-E. 6" xfId="1329" xr:uid="{00000000-0005-0000-0000-0000B7010000}"/>
    <cellStyle name="%_INCREMENTO ENERO 2012 A-E. 7" xfId="1330" xr:uid="{00000000-0005-0000-0000-0000B8010000}"/>
    <cellStyle name="%_INCREMENTO ENERO 2012 A-E. 8" xfId="1331" xr:uid="{00000000-0005-0000-0000-0000B9010000}"/>
    <cellStyle name="%_INCREMENTO ENERO 2012 A-E. 9" xfId="1332" xr:uid="{00000000-0005-0000-0000-0000BA010000}"/>
    <cellStyle name="%_INCREMENTO ENERO 2012 A-E._Tarifas Humana Enero - Diciembre 2013" xfId="1333" xr:uid="{00000000-0005-0000-0000-0000BB010000}"/>
    <cellStyle name="%_INCREMENTO ENERO 2012 F-G" xfId="1334" xr:uid="{00000000-0005-0000-0000-0000BC010000}"/>
    <cellStyle name="%_INCREMENTO ENERO 2012 F-G.xls" xfId="1335" xr:uid="{00000000-0005-0000-0000-0000BD010000}"/>
    <cellStyle name="%_INCREMENTO ENERO 2012 H-L" xfId="1336" xr:uid="{00000000-0005-0000-0000-0000BE010000}"/>
    <cellStyle name="%_INCREMENTO ENERO 2012 H-L_1" xfId="1337" xr:uid="{00000000-0005-0000-0000-0000BF010000}"/>
    <cellStyle name="%_INCREMENTO ENERO 2012 M-X" xfId="1338" xr:uid="{00000000-0005-0000-0000-0000C0010000}"/>
    <cellStyle name="%_INCREMENTO ENERO 2012 M-X_1" xfId="1339" xr:uid="{00000000-0005-0000-0000-0000C1010000}"/>
    <cellStyle name="%_INCREMENTO ENERO 2013 A-E" xfId="1340" xr:uid="{00000000-0005-0000-0000-0000C2010000}"/>
    <cellStyle name="%_INCREMENTO ENERO 2013 A-E 10" xfId="1341" xr:uid="{00000000-0005-0000-0000-0000C3010000}"/>
    <cellStyle name="%_INCREMENTO ENERO 2013 A-E 11" xfId="1342" xr:uid="{00000000-0005-0000-0000-0000C4010000}"/>
    <cellStyle name="%_INCREMENTO ENERO 2013 A-E 2" xfId="1343" xr:uid="{00000000-0005-0000-0000-0000C5010000}"/>
    <cellStyle name="%_INCREMENTO ENERO 2013 A-E 3" xfId="1344" xr:uid="{00000000-0005-0000-0000-0000C6010000}"/>
    <cellStyle name="%_INCREMENTO ENERO 2013 A-E 4" xfId="1345" xr:uid="{00000000-0005-0000-0000-0000C7010000}"/>
    <cellStyle name="%_INCREMENTO ENERO 2013 A-E 5" xfId="1346" xr:uid="{00000000-0005-0000-0000-0000C8010000}"/>
    <cellStyle name="%_INCREMENTO ENERO 2013 A-E 6" xfId="1347" xr:uid="{00000000-0005-0000-0000-0000C9010000}"/>
    <cellStyle name="%_INCREMENTO ENERO 2013 A-E 7" xfId="1348" xr:uid="{00000000-0005-0000-0000-0000CA010000}"/>
    <cellStyle name="%_INCREMENTO ENERO 2013 A-E 8" xfId="1349" xr:uid="{00000000-0005-0000-0000-0000CB010000}"/>
    <cellStyle name="%_INCREMENTO ENERO 2013 A-E 9" xfId="1350" xr:uid="{00000000-0005-0000-0000-0000CC010000}"/>
    <cellStyle name="%_INCREMENTO ENERO 2013 H-L" xfId="1351" xr:uid="{00000000-0005-0000-0000-0000CD010000}"/>
    <cellStyle name="%_INCREMENTO ENERO 2013 H-L 10" xfId="1352" xr:uid="{00000000-0005-0000-0000-0000CE010000}"/>
    <cellStyle name="%_INCREMENTO ENERO 2013 H-L 11" xfId="1353" xr:uid="{00000000-0005-0000-0000-0000CF010000}"/>
    <cellStyle name="%_INCREMENTO ENERO 2013 H-L 2" xfId="1354" xr:uid="{00000000-0005-0000-0000-0000D0010000}"/>
    <cellStyle name="%_INCREMENTO ENERO 2013 H-L 3" xfId="1355" xr:uid="{00000000-0005-0000-0000-0000D1010000}"/>
    <cellStyle name="%_INCREMENTO ENERO 2013 H-L 4" xfId="1356" xr:uid="{00000000-0005-0000-0000-0000D2010000}"/>
    <cellStyle name="%_INCREMENTO ENERO 2013 H-L 5" xfId="1357" xr:uid="{00000000-0005-0000-0000-0000D3010000}"/>
    <cellStyle name="%_INCREMENTO ENERO 2013 H-L 6" xfId="1358" xr:uid="{00000000-0005-0000-0000-0000D4010000}"/>
    <cellStyle name="%_INCREMENTO ENERO 2013 H-L 7" xfId="1359" xr:uid="{00000000-0005-0000-0000-0000D5010000}"/>
    <cellStyle name="%_INCREMENTO ENERO 2013 H-L 8" xfId="1360" xr:uid="{00000000-0005-0000-0000-0000D6010000}"/>
    <cellStyle name="%_INCREMENTO ENERO 2013 H-L 9" xfId="1361" xr:uid="{00000000-0005-0000-0000-0000D7010000}"/>
    <cellStyle name="%_Inf Grupo J &amp; J May 12 Abr 13 (ENV)" xfId="1362" xr:uid="{00000000-0005-0000-0000-0000D8010000}"/>
    <cellStyle name="%_Informe Sini Grupo alange abr-2011- Mar 12- W" xfId="1363" xr:uid="{00000000-0005-0000-0000-0000D9010000}"/>
    <cellStyle name="%_Ingres Pos Oct 09 Sep 10" xfId="1364" xr:uid="{00000000-0005-0000-0000-0000DA010000}"/>
    <cellStyle name="%_Libro1 (58)" xfId="1365" xr:uid="{00000000-0005-0000-0000-0000DB010000}"/>
    <cellStyle name="%_Libro1 (65)" xfId="1366" xr:uid="{00000000-0005-0000-0000-0000DC010000}"/>
    <cellStyle name="%_Libro2" xfId="1367" xr:uid="{00000000-0005-0000-0000-0000DD010000}"/>
    <cellStyle name="%_Libro2 (41)" xfId="1368" xr:uid="{00000000-0005-0000-0000-0000DE010000}"/>
    <cellStyle name="%_Libro2 (44)" xfId="1369" xr:uid="{00000000-0005-0000-0000-0000DF010000}"/>
    <cellStyle name="%_Libro2 (45)" xfId="1370" xr:uid="{00000000-0005-0000-0000-0000E0010000}"/>
    <cellStyle name="%_Libro2 (45)_Ev.SANOFI" xfId="1371" xr:uid="{00000000-0005-0000-0000-0000E1010000}"/>
    <cellStyle name="%_Libro2 (51)" xfId="1372" xr:uid="{00000000-0005-0000-0000-0000E2010000}"/>
    <cellStyle name="%_Libro2 10" xfId="1373" xr:uid="{00000000-0005-0000-0000-0000E3010000}"/>
    <cellStyle name="%_Libro2 11" xfId="1374" xr:uid="{00000000-0005-0000-0000-0000E4010000}"/>
    <cellStyle name="%_Libro2 2" xfId="1375" xr:uid="{00000000-0005-0000-0000-0000E5010000}"/>
    <cellStyle name="%_Libro2 3" xfId="1376" xr:uid="{00000000-0005-0000-0000-0000E6010000}"/>
    <cellStyle name="%_Libro2 4" xfId="1377" xr:uid="{00000000-0005-0000-0000-0000E7010000}"/>
    <cellStyle name="%_Libro2 5" xfId="1378" xr:uid="{00000000-0005-0000-0000-0000E8010000}"/>
    <cellStyle name="%_Libro2 6" xfId="1379" xr:uid="{00000000-0005-0000-0000-0000E9010000}"/>
    <cellStyle name="%_Libro2 7" xfId="1380" xr:uid="{00000000-0005-0000-0000-0000EA010000}"/>
    <cellStyle name="%_Libro2 8" xfId="1381" xr:uid="{00000000-0005-0000-0000-0000EB010000}"/>
    <cellStyle name="%_Libro2 9" xfId="1382" xr:uid="{00000000-0005-0000-0000-0000EC010000}"/>
    <cellStyle name="%_Libro4 (8)" xfId="1383" xr:uid="{00000000-0005-0000-0000-0000ED010000}"/>
    <cellStyle name="%_Libro5 (9)" xfId="1384" xr:uid="{00000000-0005-0000-0000-0000EE010000}"/>
    <cellStyle name="%_Matrices grupo Baxter" xfId="1385" xr:uid="{00000000-0005-0000-0000-0000EF010000}"/>
    <cellStyle name="%_Matrices grupo Baxter 10" xfId="1386" xr:uid="{00000000-0005-0000-0000-0000F0010000}"/>
    <cellStyle name="%_Matrices grupo Baxter 11" xfId="1387" xr:uid="{00000000-0005-0000-0000-0000F1010000}"/>
    <cellStyle name="%_Matrices grupo Baxter 2" xfId="1388" xr:uid="{00000000-0005-0000-0000-0000F2010000}"/>
    <cellStyle name="%_Matrices grupo Baxter 3" xfId="1389" xr:uid="{00000000-0005-0000-0000-0000F3010000}"/>
    <cellStyle name="%_Matrices grupo Baxter 4" xfId="1390" xr:uid="{00000000-0005-0000-0000-0000F4010000}"/>
    <cellStyle name="%_Matrices grupo Baxter 5" xfId="1391" xr:uid="{00000000-0005-0000-0000-0000F5010000}"/>
    <cellStyle name="%_Matrices grupo Baxter 6" xfId="1392" xr:uid="{00000000-0005-0000-0000-0000F6010000}"/>
    <cellStyle name="%_Matrices grupo Baxter 7" xfId="1393" xr:uid="{00000000-0005-0000-0000-0000F7010000}"/>
    <cellStyle name="%_Matrices grupo Baxter 8" xfId="1394" xr:uid="{00000000-0005-0000-0000-0000F8010000}"/>
    <cellStyle name="%_Matrices grupo Baxter 9" xfId="1395" xr:uid="{00000000-0005-0000-0000-0000F9010000}"/>
    <cellStyle name="%_Matrices grupo Baxter Familia Extendida" xfId="1396" xr:uid="{00000000-0005-0000-0000-0000FA010000}"/>
    <cellStyle name="%_Matrices grupo Baxter Familia Extendida 10" xfId="1397" xr:uid="{00000000-0005-0000-0000-0000FB010000}"/>
    <cellStyle name="%_Matrices grupo Baxter Familia Extendida 11" xfId="1398" xr:uid="{00000000-0005-0000-0000-0000FC010000}"/>
    <cellStyle name="%_Matrices grupo Baxter Familia Extendida 2" xfId="1399" xr:uid="{00000000-0005-0000-0000-0000FD010000}"/>
    <cellStyle name="%_Matrices grupo Baxter Familia Extendida 3" xfId="1400" xr:uid="{00000000-0005-0000-0000-0000FE010000}"/>
    <cellStyle name="%_Matrices grupo Baxter Familia Extendida 4" xfId="1401" xr:uid="{00000000-0005-0000-0000-0000FF010000}"/>
    <cellStyle name="%_Matrices grupo Baxter Familia Extendida 5" xfId="1402" xr:uid="{00000000-0005-0000-0000-000000020000}"/>
    <cellStyle name="%_Matrices grupo Baxter Familia Extendida 6" xfId="1403" xr:uid="{00000000-0005-0000-0000-000001020000}"/>
    <cellStyle name="%_Matrices grupo Baxter Familia Extendida 7" xfId="1404" xr:uid="{00000000-0005-0000-0000-000002020000}"/>
    <cellStyle name="%_Matrices grupo Baxter Familia Extendida 8" xfId="1405" xr:uid="{00000000-0005-0000-0000-000003020000}"/>
    <cellStyle name="%_Matrices grupo Baxter Familia Extendida 9" xfId="1406" xr:uid="{00000000-0005-0000-0000-000004020000}"/>
    <cellStyle name="%_MATRIZ  ALIMENTOS POLAR COLOMBIA SAS" xfId="1407" xr:uid="{00000000-0005-0000-0000-000005020000}"/>
    <cellStyle name="%_MATRIZ  ALIMENTOS POLAR COLOMBIA SAS 10" xfId="1408" xr:uid="{00000000-0005-0000-0000-000006020000}"/>
    <cellStyle name="%_MATRIZ  ALIMENTOS POLAR COLOMBIA SAS 11" xfId="1409" xr:uid="{00000000-0005-0000-0000-000007020000}"/>
    <cellStyle name="%_MATRIZ  ALIMENTOS POLAR COLOMBIA SAS 2" xfId="1410" xr:uid="{00000000-0005-0000-0000-000008020000}"/>
    <cellStyle name="%_MATRIZ  ALIMENTOS POLAR COLOMBIA SAS 3" xfId="1411" xr:uid="{00000000-0005-0000-0000-000009020000}"/>
    <cellStyle name="%_MATRIZ  ALIMENTOS POLAR COLOMBIA SAS 4" xfId="1412" xr:uid="{00000000-0005-0000-0000-00000A020000}"/>
    <cellStyle name="%_MATRIZ  ALIMENTOS POLAR COLOMBIA SAS 5" xfId="1413" xr:uid="{00000000-0005-0000-0000-00000B020000}"/>
    <cellStyle name="%_MATRIZ  ALIMENTOS POLAR COLOMBIA SAS 6" xfId="1414" xr:uid="{00000000-0005-0000-0000-00000C020000}"/>
    <cellStyle name="%_MATRIZ  ALIMENTOS POLAR COLOMBIA SAS 7" xfId="1415" xr:uid="{00000000-0005-0000-0000-00000D020000}"/>
    <cellStyle name="%_MATRIZ  ALIMENTOS POLAR COLOMBIA SAS 8" xfId="1416" xr:uid="{00000000-0005-0000-0000-00000E020000}"/>
    <cellStyle name="%_MATRIZ  ALIMENTOS POLAR COLOMBIA SAS 9" xfId="1417" xr:uid="{00000000-0005-0000-0000-00000F020000}"/>
    <cellStyle name="%_Matriz AGGRECO COLOMBIA SAS (2)" xfId="1418" xr:uid="{00000000-0005-0000-0000-000010020000}"/>
    <cellStyle name="%_Matriz AGGRECO COLOMBIA SAS (2) 10" xfId="1419" xr:uid="{00000000-0005-0000-0000-000011020000}"/>
    <cellStyle name="%_Matriz AGGRECO COLOMBIA SAS (2) 11" xfId="1420" xr:uid="{00000000-0005-0000-0000-000012020000}"/>
    <cellStyle name="%_Matriz AGGRECO COLOMBIA SAS (2) 2" xfId="1421" xr:uid="{00000000-0005-0000-0000-000013020000}"/>
    <cellStyle name="%_Matriz AGGRECO COLOMBIA SAS (2) 3" xfId="1422" xr:uid="{00000000-0005-0000-0000-000014020000}"/>
    <cellStyle name="%_Matriz AGGRECO COLOMBIA SAS (2) 4" xfId="1423" xr:uid="{00000000-0005-0000-0000-000015020000}"/>
    <cellStyle name="%_Matriz AGGRECO COLOMBIA SAS (2) 5" xfId="1424" xr:uid="{00000000-0005-0000-0000-000016020000}"/>
    <cellStyle name="%_Matriz AGGRECO COLOMBIA SAS (2) 6" xfId="1425" xr:uid="{00000000-0005-0000-0000-000017020000}"/>
    <cellStyle name="%_Matriz AGGRECO COLOMBIA SAS (2) 7" xfId="1426" xr:uid="{00000000-0005-0000-0000-000018020000}"/>
    <cellStyle name="%_Matriz AGGRECO COLOMBIA SAS (2) 8" xfId="1427" xr:uid="{00000000-0005-0000-0000-000019020000}"/>
    <cellStyle name="%_Matriz AGGRECO COLOMBIA SAS (2) 9" xfId="1428" xr:uid="{00000000-0005-0000-0000-00001A020000}"/>
    <cellStyle name="%_matriz BROOKFIELD ASSET MANAGEMENT BARBADOS INC" xfId="1429" xr:uid="{00000000-0005-0000-0000-00001B020000}"/>
    <cellStyle name="%_matriz BROOKFIELD ASSET MANAGEMENT BARBADOS INC 10" xfId="1430" xr:uid="{00000000-0005-0000-0000-00001C020000}"/>
    <cellStyle name="%_matriz BROOKFIELD ASSET MANAGEMENT BARBADOS INC 11" xfId="1431" xr:uid="{00000000-0005-0000-0000-00001D020000}"/>
    <cellStyle name="%_matriz BROOKFIELD ASSET MANAGEMENT BARBADOS INC 2" xfId="1432" xr:uid="{00000000-0005-0000-0000-00001E020000}"/>
    <cellStyle name="%_matriz BROOKFIELD ASSET MANAGEMENT BARBADOS INC 3" xfId="1433" xr:uid="{00000000-0005-0000-0000-00001F020000}"/>
    <cellStyle name="%_matriz BROOKFIELD ASSET MANAGEMENT BARBADOS INC 4" xfId="1434" xr:uid="{00000000-0005-0000-0000-000020020000}"/>
    <cellStyle name="%_matriz BROOKFIELD ASSET MANAGEMENT BARBADOS INC 5" xfId="1435" xr:uid="{00000000-0005-0000-0000-000021020000}"/>
    <cellStyle name="%_matriz BROOKFIELD ASSET MANAGEMENT BARBADOS INC 6" xfId="1436" xr:uid="{00000000-0005-0000-0000-000022020000}"/>
    <cellStyle name="%_matriz BROOKFIELD ASSET MANAGEMENT BARBADOS INC 7" xfId="1437" xr:uid="{00000000-0005-0000-0000-000023020000}"/>
    <cellStyle name="%_matriz BROOKFIELD ASSET MANAGEMENT BARBADOS INC 8" xfId="1438" xr:uid="{00000000-0005-0000-0000-000024020000}"/>
    <cellStyle name="%_matriz BROOKFIELD ASSET MANAGEMENT BARBADOS INC 9" xfId="1439" xr:uid="{00000000-0005-0000-0000-000025020000}"/>
    <cellStyle name="%_matriz BROOKFIELD ASSET MANAGEMENT BARBADOS INC_INCREMENTO ENERO 2012 F-G" xfId="1440" xr:uid="{00000000-0005-0000-0000-000026020000}"/>
    <cellStyle name="%_matriz BROOKFIELD ASSET MANAGEMENT BARBADOS INC_INCREMENTO ENERO 2012 F-G.xls" xfId="1441" xr:uid="{00000000-0005-0000-0000-000027020000}"/>
    <cellStyle name="%_matriz BROOKFIELD ASSET MANAGEMENT BARBADOS INC_INCREMENTO ENERO 2013 A-E" xfId="1442" xr:uid="{00000000-0005-0000-0000-000028020000}"/>
    <cellStyle name="%_matriz BROOKFIELD ASSET MANAGEMENT BARBADOS INC_INCREMENTO ENERO 2013 A-E 10" xfId="1443" xr:uid="{00000000-0005-0000-0000-000029020000}"/>
    <cellStyle name="%_matriz BROOKFIELD ASSET MANAGEMENT BARBADOS INC_INCREMENTO ENERO 2013 A-E 11" xfId="1444" xr:uid="{00000000-0005-0000-0000-00002A020000}"/>
    <cellStyle name="%_matriz BROOKFIELD ASSET MANAGEMENT BARBADOS INC_INCREMENTO ENERO 2013 A-E 2" xfId="1445" xr:uid="{00000000-0005-0000-0000-00002B020000}"/>
    <cellStyle name="%_matriz BROOKFIELD ASSET MANAGEMENT BARBADOS INC_INCREMENTO ENERO 2013 A-E 3" xfId="1446" xr:uid="{00000000-0005-0000-0000-00002C020000}"/>
    <cellStyle name="%_matriz BROOKFIELD ASSET MANAGEMENT BARBADOS INC_INCREMENTO ENERO 2013 A-E 4" xfId="1447" xr:uid="{00000000-0005-0000-0000-00002D020000}"/>
    <cellStyle name="%_matriz BROOKFIELD ASSET MANAGEMENT BARBADOS INC_INCREMENTO ENERO 2013 A-E 5" xfId="1448" xr:uid="{00000000-0005-0000-0000-00002E020000}"/>
    <cellStyle name="%_matriz BROOKFIELD ASSET MANAGEMENT BARBADOS INC_INCREMENTO ENERO 2013 A-E 6" xfId="1449" xr:uid="{00000000-0005-0000-0000-00002F020000}"/>
    <cellStyle name="%_matriz BROOKFIELD ASSET MANAGEMENT BARBADOS INC_INCREMENTO ENERO 2013 A-E 7" xfId="1450" xr:uid="{00000000-0005-0000-0000-000030020000}"/>
    <cellStyle name="%_matriz BROOKFIELD ASSET MANAGEMENT BARBADOS INC_INCREMENTO ENERO 2013 A-E 8" xfId="1451" xr:uid="{00000000-0005-0000-0000-000031020000}"/>
    <cellStyle name="%_matriz BROOKFIELD ASSET MANAGEMENT BARBADOS INC_INCREMENTO ENERO 2013 A-E 9" xfId="1452" xr:uid="{00000000-0005-0000-0000-000032020000}"/>
    <cellStyle name="%_matriz BROOKFIELD ASSET MANAGEMENT BARBADOS INC_INCREMENTO ENERO 2013 F-G" xfId="1453" xr:uid="{00000000-0005-0000-0000-000033020000}"/>
    <cellStyle name="%_matriz BROOKFIELD ASSET MANAGEMENT BARBADOS INC_INCREMENTO ENERO 2013 M-X" xfId="1454" xr:uid="{00000000-0005-0000-0000-000034020000}"/>
    <cellStyle name="%_matriz BROOKFIELD ASSET MANAGEMENT BARBADOS INC_INCREMENTO ENERO 2013 M-X 10" xfId="1455" xr:uid="{00000000-0005-0000-0000-000035020000}"/>
    <cellStyle name="%_matriz BROOKFIELD ASSET MANAGEMENT BARBADOS INC_INCREMENTO ENERO 2013 M-X 11" xfId="1456" xr:uid="{00000000-0005-0000-0000-000036020000}"/>
    <cellStyle name="%_matriz BROOKFIELD ASSET MANAGEMENT BARBADOS INC_INCREMENTO ENERO 2013 M-X 2" xfId="1457" xr:uid="{00000000-0005-0000-0000-000037020000}"/>
    <cellStyle name="%_matriz BROOKFIELD ASSET MANAGEMENT BARBADOS INC_INCREMENTO ENERO 2013 M-X 3" xfId="1458" xr:uid="{00000000-0005-0000-0000-000038020000}"/>
    <cellStyle name="%_matriz BROOKFIELD ASSET MANAGEMENT BARBADOS INC_INCREMENTO ENERO 2013 M-X 4" xfId="1459" xr:uid="{00000000-0005-0000-0000-000039020000}"/>
    <cellStyle name="%_matriz BROOKFIELD ASSET MANAGEMENT BARBADOS INC_INCREMENTO ENERO 2013 M-X 5" xfId="1460" xr:uid="{00000000-0005-0000-0000-00003A020000}"/>
    <cellStyle name="%_matriz BROOKFIELD ASSET MANAGEMENT BARBADOS INC_INCREMENTO ENERO 2013 M-X 6" xfId="1461" xr:uid="{00000000-0005-0000-0000-00003B020000}"/>
    <cellStyle name="%_matriz BROOKFIELD ASSET MANAGEMENT BARBADOS INC_INCREMENTO ENERO 2013 M-X 7" xfId="1462" xr:uid="{00000000-0005-0000-0000-00003C020000}"/>
    <cellStyle name="%_matriz BROOKFIELD ASSET MANAGEMENT BARBADOS INC_INCREMENTO ENERO 2013 M-X 8" xfId="1463" xr:uid="{00000000-0005-0000-0000-00003D020000}"/>
    <cellStyle name="%_matriz BROOKFIELD ASSET MANAGEMENT BARBADOS INC_INCREMENTO ENERO 2013 M-X 9" xfId="1464" xr:uid="{00000000-0005-0000-0000-00003E020000}"/>
    <cellStyle name="%_MATRIZ MACLEOD DIXON SAS" xfId="1465" xr:uid="{00000000-0005-0000-0000-00003F020000}"/>
    <cellStyle name="%_MATRIZ MACLEOD DIXON SAS 10" xfId="1466" xr:uid="{00000000-0005-0000-0000-000040020000}"/>
    <cellStyle name="%_MATRIZ MACLEOD DIXON SAS 11" xfId="1467" xr:uid="{00000000-0005-0000-0000-000041020000}"/>
    <cellStyle name="%_MATRIZ MACLEOD DIXON SAS 2" xfId="1468" xr:uid="{00000000-0005-0000-0000-000042020000}"/>
    <cellStyle name="%_MATRIZ MACLEOD DIXON SAS 3" xfId="1469" xr:uid="{00000000-0005-0000-0000-000043020000}"/>
    <cellStyle name="%_MATRIZ MACLEOD DIXON SAS 4" xfId="1470" xr:uid="{00000000-0005-0000-0000-000044020000}"/>
    <cellStyle name="%_MATRIZ MACLEOD DIXON SAS 5" xfId="1471" xr:uid="{00000000-0005-0000-0000-000045020000}"/>
    <cellStyle name="%_MATRIZ MACLEOD DIXON SAS 6" xfId="1472" xr:uid="{00000000-0005-0000-0000-000046020000}"/>
    <cellStyle name="%_MATRIZ MACLEOD DIXON SAS 7" xfId="1473" xr:uid="{00000000-0005-0000-0000-000047020000}"/>
    <cellStyle name="%_MATRIZ MACLEOD DIXON SAS 8" xfId="1474" xr:uid="{00000000-0005-0000-0000-000048020000}"/>
    <cellStyle name="%_MATRIZ MACLEOD DIXON SAS 9" xfId="1475" xr:uid="{00000000-0005-0000-0000-000049020000}"/>
    <cellStyle name="%_MATRIZ MACLEOD DIXON SAS_Ev.SANOFI" xfId="1476" xr:uid="{00000000-0005-0000-0000-00004A020000}"/>
    <cellStyle name="%_MATRIZ METLIFE COLOMBIA SEGUROS DE VIDA" xfId="1477" xr:uid="{00000000-0005-0000-0000-00004B020000}"/>
    <cellStyle name="%_MATRIZ METLIFE COLOMBIA SEGUROS DE VIDA 10" xfId="1478" xr:uid="{00000000-0005-0000-0000-00004C020000}"/>
    <cellStyle name="%_MATRIZ METLIFE COLOMBIA SEGUROS DE VIDA 11" xfId="1479" xr:uid="{00000000-0005-0000-0000-00004D020000}"/>
    <cellStyle name="%_MATRIZ METLIFE COLOMBIA SEGUROS DE VIDA 2" xfId="1480" xr:uid="{00000000-0005-0000-0000-00004E020000}"/>
    <cellStyle name="%_MATRIZ METLIFE COLOMBIA SEGUROS DE VIDA 3" xfId="1481" xr:uid="{00000000-0005-0000-0000-00004F020000}"/>
    <cellStyle name="%_MATRIZ METLIFE COLOMBIA SEGUROS DE VIDA 4" xfId="1482" xr:uid="{00000000-0005-0000-0000-000050020000}"/>
    <cellStyle name="%_MATRIZ METLIFE COLOMBIA SEGUROS DE VIDA 5" xfId="1483" xr:uid="{00000000-0005-0000-0000-000051020000}"/>
    <cellStyle name="%_MATRIZ METLIFE COLOMBIA SEGUROS DE VIDA 6" xfId="1484" xr:uid="{00000000-0005-0000-0000-000052020000}"/>
    <cellStyle name="%_MATRIZ METLIFE COLOMBIA SEGUROS DE VIDA 7" xfId="1485" xr:uid="{00000000-0005-0000-0000-000053020000}"/>
    <cellStyle name="%_MATRIZ METLIFE COLOMBIA SEGUROS DE VIDA 8" xfId="1486" xr:uid="{00000000-0005-0000-0000-000054020000}"/>
    <cellStyle name="%_MATRIZ METLIFE COLOMBIA SEGUROS DE VIDA 9" xfId="1487" xr:uid="{00000000-0005-0000-0000-000055020000}"/>
    <cellStyle name="%_MATRIZ METLIFE COLOMBIA SEGUROS DE VIDA_Ev.SANOFI" xfId="1488" xr:uid="{00000000-0005-0000-0000-000056020000}"/>
    <cellStyle name="%_MATRIZ NEW GRANADA ENERGY" xfId="1489" xr:uid="{00000000-0005-0000-0000-000057020000}"/>
    <cellStyle name="%_MATRIZ ODONTOLOGICO COONIBOSQUE" xfId="1490" xr:uid="{00000000-0005-0000-0000-000058020000}"/>
    <cellStyle name="%_MATRIZ ODONTOLOGICO COONIBOSQUE 10" xfId="1491" xr:uid="{00000000-0005-0000-0000-000059020000}"/>
    <cellStyle name="%_MATRIZ ODONTOLOGICO COONIBOSQUE 11" xfId="1492" xr:uid="{00000000-0005-0000-0000-00005A020000}"/>
    <cellStyle name="%_MATRIZ ODONTOLOGICO COONIBOSQUE 2" xfId="1493" xr:uid="{00000000-0005-0000-0000-00005B020000}"/>
    <cellStyle name="%_MATRIZ ODONTOLOGICO COONIBOSQUE 3" xfId="1494" xr:uid="{00000000-0005-0000-0000-00005C020000}"/>
    <cellStyle name="%_MATRIZ ODONTOLOGICO COONIBOSQUE 4" xfId="1495" xr:uid="{00000000-0005-0000-0000-00005D020000}"/>
    <cellStyle name="%_MATRIZ ODONTOLOGICO COONIBOSQUE 5" xfId="1496" xr:uid="{00000000-0005-0000-0000-00005E020000}"/>
    <cellStyle name="%_MATRIZ ODONTOLOGICO COONIBOSQUE 6" xfId="1497" xr:uid="{00000000-0005-0000-0000-00005F020000}"/>
    <cellStyle name="%_MATRIZ ODONTOLOGICO COONIBOSQUE 7" xfId="1498" xr:uid="{00000000-0005-0000-0000-000060020000}"/>
    <cellStyle name="%_MATRIZ ODONTOLOGICO COONIBOSQUE 8" xfId="1499" xr:uid="{00000000-0005-0000-0000-000061020000}"/>
    <cellStyle name="%_MATRIZ ODONTOLOGICO COONIBOSQUE 9" xfId="1500" xr:uid="{00000000-0005-0000-0000-000062020000}"/>
    <cellStyle name="%_MATRIZ ODONTOLOGICO COONIBOSQUE_Ev.SANOFI" xfId="1501" xr:uid="{00000000-0005-0000-0000-000063020000}"/>
    <cellStyle name="%_MATRIZ OGX" xfId="1502" xr:uid="{00000000-0005-0000-0000-000064020000}"/>
    <cellStyle name="%_MATRIZ OGX 10" xfId="1503" xr:uid="{00000000-0005-0000-0000-000065020000}"/>
    <cellStyle name="%_MATRIZ OGX 11" xfId="1504" xr:uid="{00000000-0005-0000-0000-000066020000}"/>
    <cellStyle name="%_MATRIZ OGX 2" xfId="1505" xr:uid="{00000000-0005-0000-0000-000067020000}"/>
    <cellStyle name="%_MATRIZ OGX 3" xfId="1506" xr:uid="{00000000-0005-0000-0000-000068020000}"/>
    <cellStyle name="%_MATRIZ OGX 4" xfId="1507" xr:uid="{00000000-0005-0000-0000-000069020000}"/>
    <cellStyle name="%_MATRIZ OGX 5" xfId="1508" xr:uid="{00000000-0005-0000-0000-00006A020000}"/>
    <cellStyle name="%_MATRIZ OGX 6" xfId="1509" xr:uid="{00000000-0005-0000-0000-00006B020000}"/>
    <cellStyle name="%_MATRIZ OGX 7" xfId="1510" xr:uid="{00000000-0005-0000-0000-00006C020000}"/>
    <cellStyle name="%_MATRIZ OGX 8" xfId="1511" xr:uid="{00000000-0005-0000-0000-00006D020000}"/>
    <cellStyle name="%_MATRIZ OGX 9" xfId="1512" xr:uid="{00000000-0005-0000-0000-00006E020000}"/>
    <cellStyle name="%_MATRIZ OGX_Ev.SANOFI" xfId="1513" xr:uid="{00000000-0005-0000-0000-00006F020000}"/>
    <cellStyle name="%_MATRIZ PLAN ODONTOLOGICO FDO DE EMP DE H P" xfId="1514" xr:uid="{00000000-0005-0000-0000-000070020000}"/>
    <cellStyle name="%_MATRIZ PLAN ODONTOLOGICO FDO DE EMP DE H P 10" xfId="1515" xr:uid="{00000000-0005-0000-0000-000071020000}"/>
    <cellStyle name="%_MATRIZ PLAN ODONTOLOGICO FDO DE EMP DE H P 11" xfId="1516" xr:uid="{00000000-0005-0000-0000-000072020000}"/>
    <cellStyle name="%_MATRIZ PLAN ODONTOLOGICO FDO DE EMP DE H P 2" xfId="1517" xr:uid="{00000000-0005-0000-0000-000073020000}"/>
    <cellStyle name="%_MATRIZ PLAN ODONTOLOGICO FDO DE EMP DE H P 3" xfId="1518" xr:uid="{00000000-0005-0000-0000-000074020000}"/>
    <cellStyle name="%_MATRIZ PLAN ODONTOLOGICO FDO DE EMP DE H P 4" xfId="1519" xr:uid="{00000000-0005-0000-0000-000075020000}"/>
    <cellStyle name="%_MATRIZ PLAN ODONTOLOGICO FDO DE EMP DE H P 5" xfId="1520" xr:uid="{00000000-0005-0000-0000-000076020000}"/>
    <cellStyle name="%_MATRIZ PLAN ODONTOLOGICO FDO DE EMP DE H P 6" xfId="1521" xr:uid="{00000000-0005-0000-0000-000077020000}"/>
    <cellStyle name="%_MATRIZ PLAN ODONTOLOGICO FDO DE EMP DE H P 7" xfId="1522" xr:uid="{00000000-0005-0000-0000-000078020000}"/>
    <cellStyle name="%_MATRIZ PLAN ODONTOLOGICO FDO DE EMP DE H P 8" xfId="1523" xr:uid="{00000000-0005-0000-0000-000079020000}"/>
    <cellStyle name="%_MATRIZ PLAN ODONTOLOGICO FDO DE EMP DE H P 9" xfId="1524" xr:uid="{00000000-0005-0000-0000-00007A020000}"/>
    <cellStyle name="%_MATRIZ PLAN ODONTOLOGICO FDO DE EMP DE H P_Ev.SANOFI" xfId="1525" xr:uid="{00000000-0005-0000-0000-00007B020000}"/>
    <cellStyle name="%_MATRIZ SANAS ODONTOLOGICO" xfId="1526" xr:uid="{00000000-0005-0000-0000-00007C020000}"/>
    <cellStyle name="%_MATRIZ SANAS ODONTOLOGICO 10" xfId="1527" xr:uid="{00000000-0005-0000-0000-00007D020000}"/>
    <cellStyle name="%_MATRIZ SANAS ODONTOLOGICO 11" xfId="1528" xr:uid="{00000000-0005-0000-0000-00007E020000}"/>
    <cellStyle name="%_MATRIZ SANAS ODONTOLOGICO 2" xfId="1529" xr:uid="{00000000-0005-0000-0000-00007F020000}"/>
    <cellStyle name="%_MATRIZ SANAS ODONTOLOGICO 3" xfId="1530" xr:uid="{00000000-0005-0000-0000-000080020000}"/>
    <cellStyle name="%_MATRIZ SANAS ODONTOLOGICO 4" xfId="1531" xr:uid="{00000000-0005-0000-0000-000081020000}"/>
    <cellStyle name="%_MATRIZ SANAS ODONTOLOGICO 5" xfId="1532" xr:uid="{00000000-0005-0000-0000-000082020000}"/>
    <cellStyle name="%_MATRIZ SANAS ODONTOLOGICO 6" xfId="1533" xr:uid="{00000000-0005-0000-0000-000083020000}"/>
    <cellStyle name="%_MATRIZ SANAS ODONTOLOGICO 7" xfId="1534" xr:uid="{00000000-0005-0000-0000-000084020000}"/>
    <cellStyle name="%_MATRIZ SANAS ODONTOLOGICO 8" xfId="1535" xr:uid="{00000000-0005-0000-0000-000085020000}"/>
    <cellStyle name="%_MATRIZ SANAS ODONTOLOGICO 9" xfId="1536" xr:uid="{00000000-0005-0000-0000-000086020000}"/>
    <cellStyle name="%_MATRIZ SANAS ODONTOLOGICO_Ev.SANOFI" xfId="1537" xr:uid="{00000000-0005-0000-0000-000087020000}"/>
    <cellStyle name="%_MATRIZ SET-ICAPFX SA" xfId="1538" xr:uid="{00000000-0005-0000-0000-000088020000}"/>
    <cellStyle name="%_MATRIZ SET-ICAPFX SA 10" xfId="1539" xr:uid="{00000000-0005-0000-0000-000089020000}"/>
    <cellStyle name="%_MATRIZ SET-ICAPFX SA 11" xfId="1540" xr:uid="{00000000-0005-0000-0000-00008A020000}"/>
    <cellStyle name="%_MATRIZ SET-ICAPFX SA 2" xfId="1541" xr:uid="{00000000-0005-0000-0000-00008B020000}"/>
    <cellStyle name="%_MATRIZ SET-ICAPFX SA 3" xfId="1542" xr:uid="{00000000-0005-0000-0000-00008C020000}"/>
    <cellStyle name="%_MATRIZ SET-ICAPFX SA 4" xfId="1543" xr:uid="{00000000-0005-0000-0000-00008D020000}"/>
    <cellStyle name="%_MATRIZ SET-ICAPFX SA 5" xfId="1544" xr:uid="{00000000-0005-0000-0000-00008E020000}"/>
    <cellStyle name="%_MATRIZ SET-ICAPFX SA 6" xfId="1545" xr:uid="{00000000-0005-0000-0000-00008F020000}"/>
    <cellStyle name="%_MATRIZ SET-ICAPFX SA 7" xfId="1546" xr:uid="{00000000-0005-0000-0000-000090020000}"/>
    <cellStyle name="%_MATRIZ SET-ICAPFX SA 8" xfId="1547" xr:uid="{00000000-0005-0000-0000-000091020000}"/>
    <cellStyle name="%_MATRIZ SET-ICAPFX SA 9" xfId="1548" xr:uid="{00000000-0005-0000-0000-000092020000}"/>
    <cellStyle name="%_MATRIZ SHIRE COLOMBIA SAS DIAMANTE" xfId="1549" xr:uid="{00000000-0005-0000-0000-000093020000}"/>
    <cellStyle name="%_MATRIZ SHIRE COLOMBIA SAS DIAMANTE 10" xfId="1550" xr:uid="{00000000-0005-0000-0000-000094020000}"/>
    <cellStyle name="%_MATRIZ SHIRE COLOMBIA SAS DIAMANTE 11" xfId="1551" xr:uid="{00000000-0005-0000-0000-000095020000}"/>
    <cellStyle name="%_MATRIZ SHIRE COLOMBIA SAS DIAMANTE 2" xfId="1552" xr:uid="{00000000-0005-0000-0000-000096020000}"/>
    <cellStyle name="%_MATRIZ SHIRE COLOMBIA SAS DIAMANTE 3" xfId="1553" xr:uid="{00000000-0005-0000-0000-000097020000}"/>
    <cellStyle name="%_MATRIZ SHIRE COLOMBIA SAS DIAMANTE 4" xfId="1554" xr:uid="{00000000-0005-0000-0000-000098020000}"/>
    <cellStyle name="%_MATRIZ SHIRE COLOMBIA SAS DIAMANTE 5" xfId="1555" xr:uid="{00000000-0005-0000-0000-000099020000}"/>
    <cellStyle name="%_MATRIZ SHIRE COLOMBIA SAS DIAMANTE 6" xfId="1556" xr:uid="{00000000-0005-0000-0000-00009A020000}"/>
    <cellStyle name="%_MATRIZ SHIRE COLOMBIA SAS DIAMANTE 7" xfId="1557" xr:uid="{00000000-0005-0000-0000-00009B020000}"/>
    <cellStyle name="%_MATRIZ SHIRE COLOMBIA SAS DIAMANTE 8" xfId="1558" xr:uid="{00000000-0005-0000-0000-00009C020000}"/>
    <cellStyle name="%_MATRIZ SHIRE COLOMBIA SAS DIAMANTE 9" xfId="1559" xr:uid="{00000000-0005-0000-0000-00009D020000}"/>
    <cellStyle name="%_MATRIZ SHIRE COLOMBIA SAS DIAMANTE_Ev.SANOFI" xfId="1560" xr:uid="{00000000-0005-0000-0000-00009E020000}"/>
    <cellStyle name="%_MATRIZ SHIRE_ZAFIRO ELITE" xfId="1561" xr:uid="{00000000-0005-0000-0000-00009F020000}"/>
    <cellStyle name="%_MATRIZ SHIRE_ZAFIRO ELITE 10" xfId="1562" xr:uid="{00000000-0005-0000-0000-0000A0020000}"/>
    <cellStyle name="%_MATRIZ SHIRE_ZAFIRO ELITE 11" xfId="1563" xr:uid="{00000000-0005-0000-0000-0000A1020000}"/>
    <cellStyle name="%_MATRIZ SHIRE_ZAFIRO ELITE 2" xfId="1564" xr:uid="{00000000-0005-0000-0000-0000A2020000}"/>
    <cellStyle name="%_MATRIZ SHIRE_ZAFIRO ELITE 3" xfId="1565" xr:uid="{00000000-0005-0000-0000-0000A3020000}"/>
    <cellStyle name="%_MATRIZ SHIRE_ZAFIRO ELITE 4" xfId="1566" xr:uid="{00000000-0005-0000-0000-0000A4020000}"/>
    <cellStyle name="%_MATRIZ SHIRE_ZAFIRO ELITE 5" xfId="1567" xr:uid="{00000000-0005-0000-0000-0000A5020000}"/>
    <cellStyle name="%_MATRIZ SHIRE_ZAFIRO ELITE 6" xfId="1568" xr:uid="{00000000-0005-0000-0000-0000A6020000}"/>
    <cellStyle name="%_MATRIZ SHIRE_ZAFIRO ELITE 7" xfId="1569" xr:uid="{00000000-0005-0000-0000-0000A7020000}"/>
    <cellStyle name="%_MATRIZ SHIRE_ZAFIRO ELITE 8" xfId="1570" xr:uid="{00000000-0005-0000-0000-0000A8020000}"/>
    <cellStyle name="%_MATRIZ SHIRE_ZAFIRO ELITE 9" xfId="1571" xr:uid="{00000000-0005-0000-0000-0000A9020000}"/>
    <cellStyle name="%_MATRIZ SHIRE_ZAFIRO ELITE_Ev.SANOFI" xfId="1572" xr:uid="{00000000-0005-0000-0000-0000AA020000}"/>
    <cellStyle name="%_MATRIZ SIVAN PROYECTOS Y MINERALES S EN C (2)" xfId="1573" xr:uid="{00000000-0005-0000-0000-0000AB020000}"/>
    <cellStyle name="%_MATRIZ SIVAN PROYECTOS Y MINERALES S EN C (2) 10" xfId="1574" xr:uid="{00000000-0005-0000-0000-0000AC020000}"/>
    <cellStyle name="%_MATRIZ SIVAN PROYECTOS Y MINERALES S EN C (2) 11" xfId="1575" xr:uid="{00000000-0005-0000-0000-0000AD020000}"/>
    <cellStyle name="%_MATRIZ SIVAN PROYECTOS Y MINERALES S EN C (2) 2" xfId="1576" xr:uid="{00000000-0005-0000-0000-0000AE020000}"/>
    <cellStyle name="%_MATRIZ SIVAN PROYECTOS Y MINERALES S EN C (2) 3" xfId="1577" xr:uid="{00000000-0005-0000-0000-0000AF020000}"/>
    <cellStyle name="%_MATRIZ SIVAN PROYECTOS Y MINERALES S EN C (2) 4" xfId="1578" xr:uid="{00000000-0005-0000-0000-0000B0020000}"/>
    <cellStyle name="%_MATRIZ SIVAN PROYECTOS Y MINERALES S EN C (2) 5" xfId="1579" xr:uid="{00000000-0005-0000-0000-0000B1020000}"/>
    <cellStyle name="%_MATRIZ SIVAN PROYECTOS Y MINERALES S EN C (2) 6" xfId="1580" xr:uid="{00000000-0005-0000-0000-0000B2020000}"/>
    <cellStyle name="%_MATRIZ SIVAN PROYECTOS Y MINERALES S EN C (2) 7" xfId="1581" xr:uid="{00000000-0005-0000-0000-0000B3020000}"/>
    <cellStyle name="%_MATRIZ SIVAN PROYECTOS Y MINERALES S EN C (2) 8" xfId="1582" xr:uid="{00000000-0005-0000-0000-0000B4020000}"/>
    <cellStyle name="%_MATRIZ SIVAN PROYECTOS Y MINERALES S EN C (2) 9" xfId="1583" xr:uid="{00000000-0005-0000-0000-0000B5020000}"/>
    <cellStyle name="%_MATRIZ SIVAN PROYECTOS Y MINERALES S EN C (2)_Ev.SANOFI" xfId="1584" xr:uid="{00000000-0005-0000-0000-0000B6020000}"/>
    <cellStyle name="%_MATRIZ Terpel Odontologico" xfId="1585" xr:uid="{00000000-0005-0000-0000-0000B7020000}"/>
    <cellStyle name="%_MATRIZ Terpel Odontologico 10" xfId="1586" xr:uid="{00000000-0005-0000-0000-0000B8020000}"/>
    <cellStyle name="%_MATRIZ Terpel Odontologico 11" xfId="1587" xr:uid="{00000000-0005-0000-0000-0000B9020000}"/>
    <cellStyle name="%_MATRIZ Terpel Odontologico 2" xfId="1588" xr:uid="{00000000-0005-0000-0000-0000BA020000}"/>
    <cellStyle name="%_MATRIZ Terpel Odontologico 3" xfId="1589" xr:uid="{00000000-0005-0000-0000-0000BB020000}"/>
    <cellStyle name="%_MATRIZ Terpel Odontologico 4" xfId="1590" xr:uid="{00000000-0005-0000-0000-0000BC020000}"/>
    <cellStyle name="%_MATRIZ Terpel Odontologico 5" xfId="1591" xr:uid="{00000000-0005-0000-0000-0000BD020000}"/>
    <cellStyle name="%_MATRIZ Terpel Odontologico 6" xfId="1592" xr:uid="{00000000-0005-0000-0000-0000BE020000}"/>
    <cellStyle name="%_MATRIZ Terpel Odontologico 7" xfId="1593" xr:uid="{00000000-0005-0000-0000-0000BF020000}"/>
    <cellStyle name="%_MATRIZ Terpel Odontologico 8" xfId="1594" xr:uid="{00000000-0005-0000-0000-0000C0020000}"/>
    <cellStyle name="%_MATRIZ Terpel Odontologico 9" xfId="1595" xr:uid="{00000000-0005-0000-0000-0000C1020000}"/>
    <cellStyle name="%_MATRIZ Terpel Odontologico_Ev.SANOFI" xfId="1596" xr:uid="{00000000-0005-0000-0000-0000C2020000}"/>
    <cellStyle name="%_MATRIZ TRANSPORTADORA COMERCIAL COLOMBIA TCC S A " xfId="1597" xr:uid="{00000000-0005-0000-0000-0000C3020000}"/>
    <cellStyle name="%_MATRIZ TRANSPORTADORA COMERCIAL COLOMBIA TCC S A  10" xfId="1598" xr:uid="{00000000-0005-0000-0000-0000C4020000}"/>
    <cellStyle name="%_MATRIZ TRANSPORTADORA COMERCIAL COLOMBIA TCC S A  11" xfId="1599" xr:uid="{00000000-0005-0000-0000-0000C5020000}"/>
    <cellStyle name="%_MATRIZ TRANSPORTADORA COMERCIAL COLOMBIA TCC S A  2" xfId="1600" xr:uid="{00000000-0005-0000-0000-0000C6020000}"/>
    <cellStyle name="%_MATRIZ TRANSPORTADORA COMERCIAL COLOMBIA TCC S A  3" xfId="1601" xr:uid="{00000000-0005-0000-0000-0000C7020000}"/>
    <cellStyle name="%_MATRIZ TRANSPORTADORA COMERCIAL COLOMBIA TCC S A  4" xfId="1602" xr:uid="{00000000-0005-0000-0000-0000C8020000}"/>
    <cellStyle name="%_MATRIZ TRANSPORTADORA COMERCIAL COLOMBIA TCC S A  5" xfId="1603" xr:uid="{00000000-0005-0000-0000-0000C9020000}"/>
    <cellStyle name="%_MATRIZ TRANSPORTADORA COMERCIAL COLOMBIA TCC S A  6" xfId="1604" xr:uid="{00000000-0005-0000-0000-0000CA020000}"/>
    <cellStyle name="%_MATRIZ TRANSPORTADORA COMERCIAL COLOMBIA TCC S A  7" xfId="1605" xr:uid="{00000000-0005-0000-0000-0000CB020000}"/>
    <cellStyle name="%_MATRIZ TRANSPORTADORA COMERCIAL COLOMBIA TCC S A  8" xfId="1606" xr:uid="{00000000-0005-0000-0000-0000CC020000}"/>
    <cellStyle name="%_MATRIZ TRANSPORTADORA COMERCIAL COLOMBIA TCC S A  9" xfId="1607" xr:uid="{00000000-0005-0000-0000-0000CD020000}"/>
    <cellStyle name="%_MATRIZ TRANSPORTADORA COMERCIAL COLOMBIA TCC S A _Ev.SANOFI" xfId="1608" xr:uid="{00000000-0005-0000-0000-0000CE020000}"/>
    <cellStyle name="%_MATRIZ TRAYECTORIA OIL  GAS SUCURSAL COLOMBIA" xfId="1609" xr:uid="{00000000-0005-0000-0000-0000CF020000}"/>
    <cellStyle name="%_MATRIZ TRAYECTORIA OIL  GAS SUCURSAL COLOMBIA 10" xfId="1610" xr:uid="{00000000-0005-0000-0000-0000D0020000}"/>
    <cellStyle name="%_MATRIZ TRAYECTORIA OIL  GAS SUCURSAL COLOMBIA 11" xfId="1611" xr:uid="{00000000-0005-0000-0000-0000D1020000}"/>
    <cellStyle name="%_MATRIZ TRAYECTORIA OIL  GAS SUCURSAL COLOMBIA 2" xfId="1612" xr:uid="{00000000-0005-0000-0000-0000D2020000}"/>
    <cellStyle name="%_MATRIZ TRAYECTORIA OIL  GAS SUCURSAL COLOMBIA 3" xfId="1613" xr:uid="{00000000-0005-0000-0000-0000D3020000}"/>
    <cellStyle name="%_MATRIZ TRAYECTORIA OIL  GAS SUCURSAL COLOMBIA 4" xfId="1614" xr:uid="{00000000-0005-0000-0000-0000D4020000}"/>
    <cellStyle name="%_MATRIZ TRAYECTORIA OIL  GAS SUCURSAL COLOMBIA 5" xfId="1615" xr:uid="{00000000-0005-0000-0000-0000D5020000}"/>
    <cellStyle name="%_MATRIZ TRAYECTORIA OIL  GAS SUCURSAL COLOMBIA 6" xfId="1616" xr:uid="{00000000-0005-0000-0000-0000D6020000}"/>
    <cellStyle name="%_MATRIZ TRAYECTORIA OIL  GAS SUCURSAL COLOMBIA 7" xfId="1617" xr:uid="{00000000-0005-0000-0000-0000D7020000}"/>
    <cellStyle name="%_MATRIZ TRAYECTORIA OIL  GAS SUCURSAL COLOMBIA 8" xfId="1618" xr:uid="{00000000-0005-0000-0000-0000D8020000}"/>
    <cellStyle name="%_MATRIZ TRAYECTORIA OIL  GAS SUCURSAL COLOMBIA 9" xfId="1619" xr:uid="{00000000-0005-0000-0000-0000D9020000}"/>
    <cellStyle name="%_MATRIZ TRAYECTORIA OIL  GAS SUCURSAL COLOMBIA_Ev.SANOFI" xfId="1620" xr:uid="{00000000-0005-0000-0000-0000DA020000}"/>
    <cellStyle name="%_MATRIZ TUKISH PETROLEUM INTERNATIONAL" xfId="1621" xr:uid="{00000000-0005-0000-0000-0000DB020000}"/>
    <cellStyle name="%_MATRIZ TUKISH PETROLEUM INTERNATIONAL 10" xfId="1622" xr:uid="{00000000-0005-0000-0000-0000DC020000}"/>
    <cellStyle name="%_MATRIZ TUKISH PETROLEUM INTERNATIONAL 11" xfId="1623" xr:uid="{00000000-0005-0000-0000-0000DD020000}"/>
    <cellStyle name="%_MATRIZ TUKISH PETROLEUM INTERNATIONAL 2" xfId="1624" xr:uid="{00000000-0005-0000-0000-0000DE020000}"/>
    <cellStyle name="%_MATRIZ TUKISH PETROLEUM INTERNATIONAL 3" xfId="1625" xr:uid="{00000000-0005-0000-0000-0000DF020000}"/>
    <cellStyle name="%_MATRIZ TUKISH PETROLEUM INTERNATIONAL 4" xfId="1626" xr:uid="{00000000-0005-0000-0000-0000E0020000}"/>
    <cellStyle name="%_MATRIZ TUKISH PETROLEUM INTERNATIONAL 5" xfId="1627" xr:uid="{00000000-0005-0000-0000-0000E1020000}"/>
    <cellStyle name="%_MATRIZ TUKISH PETROLEUM INTERNATIONAL 6" xfId="1628" xr:uid="{00000000-0005-0000-0000-0000E2020000}"/>
    <cellStyle name="%_MATRIZ TUKISH PETROLEUM INTERNATIONAL 7" xfId="1629" xr:uid="{00000000-0005-0000-0000-0000E3020000}"/>
    <cellStyle name="%_MATRIZ TUKISH PETROLEUM INTERNATIONAL 8" xfId="1630" xr:uid="{00000000-0005-0000-0000-0000E4020000}"/>
    <cellStyle name="%_MATRIZ TUKISH PETROLEUM INTERNATIONAL 9" xfId="1631" xr:uid="{00000000-0005-0000-0000-0000E5020000}"/>
    <cellStyle name="%_MATRIZ TUKISH PETROLEUM INTERNATIONAL_Ev.SANOFI" xfId="1632" xr:uid="{00000000-0005-0000-0000-0000E6020000}"/>
    <cellStyle name="%_MATRIZ U AUTONOMA DEL CARIBE" xfId="1633" xr:uid="{00000000-0005-0000-0000-0000E7020000}"/>
    <cellStyle name="%_MATRIZ U AUTONOMA DEL CARIBE 10" xfId="1634" xr:uid="{00000000-0005-0000-0000-0000E8020000}"/>
    <cellStyle name="%_MATRIZ U AUTONOMA DEL CARIBE 11" xfId="1635" xr:uid="{00000000-0005-0000-0000-0000E9020000}"/>
    <cellStyle name="%_MATRIZ U AUTONOMA DEL CARIBE 2" xfId="1636" xr:uid="{00000000-0005-0000-0000-0000EA020000}"/>
    <cellStyle name="%_MATRIZ U AUTONOMA DEL CARIBE 3" xfId="1637" xr:uid="{00000000-0005-0000-0000-0000EB020000}"/>
    <cellStyle name="%_MATRIZ U AUTONOMA DEL CARIBE 4" xfId="1638" xr:uid="{00000000-0005-0000-0000-0000EC020000}"/>
    <cellStyle name="%_MATRIZ U AUTONOMA DEL CARIBE 5" xfId="1639" xr:uid="{00000000-0005-0000-0000-0000ED020000}"/>
    <cellStyle name="%_MATRIZ U AUTONOMA DEL CARIBE 6" xfId="1640" xr:uid="{00000000-0005-0000-0000-0000EE020000}"/>
    <cellStyle name="%_MATRIZ U AUTONOMA DEL CARIBE 7" xfId="1641" xr:uid="{00000000-0005-0000-0000-0000EF020000}"/>
    <cellStyle name="%_MATRIZ U AUTONOMA DEL CARIBE 8" xfId="1642" xr:uid="{00000000-0005-0000-0000-0000F0020000}"/>
    <cellStyle name="%_MATRIZ U AUTONOMA DEL CARIBE 9" xfId="1643" xr:uid="{00000000-0005-0000-0000-0000F1020000}"/>
    <cellStyle name="%_MATRIZ U AUTONOMA DEL CARIBE_Ev.SANOFI" xfId="1644" xr:uid="{00000000-0005-0000-0000-0000F2020000}"/>
    <cellStyle name="%_NUEVAS" xfId="1645" xr:uid="{00000000-0005-0000-0000-0000F3020000}"/>
    <cellStyle name="%_Reaseguros  (esf)" xfId="1646" xr:uid="{00000000-0005-0000-0000-0000F4020000}"/>
    <cellStyle name="%_Reaseguros  (esf)_Contratos" xfId="1647" xr:uid="{00000000-0005-0000-0000-0000F5020000}"/>
    <cellStyle name="%_Reaseguros  (esf)_Costo POS-CTC-TUTELAS DIC 11" xfId="1648" xr:uid="{00000000-0005-0000-0000-0000F6020000}"/>
    <cellStyle name="%_Reaseguros  (esf)_Ev.SANOFI" xfId="1649" xr:uid="{00000000-0005-0000-0000-0000F7020000}"/>
    <cellStyle name="%_Reaseguros  (esf)_Hoja4" xfId="1650" xr:uid="{00000000-0005-0000-0000-0000F8020000}"/>
    <cellStyle name="%_Reaseguros  (esf)_Ing PMP" xfId="1651" xr:uid="{00000000-0005-0000-0000-0000F9020000}"/>
    <cellStyle name="%_Reaseguros  (esf)_INGR PMP X CTO ENE 05 Ene 11" xfId="1652" xr:uid="{00000000-0005-0000-0000-0000FA020000}"/>
    <cellStyle name="%_Reaseguros  (esf)_Usu. Mes a Mes" xfId="1653" xr:uid="{00000000-0005-0000-0000-0000FB020000}"/>
    <cellStyle name="%_Reembolsos" xfId="1654" xr:uid="{00000000-0005-0000-0000-0000FC020000}"/>
    <cellStyle name="%_Reembolsos x Cont " xfId="1655" xr:uid="{00000000-0005-0000-0000-0000FD020000}"/>
    <cellStyle name="%_Req . Aseg ALFA" xfId="4987" xr:uid="{00000000-0005-0000-0000-0000FE020000}"/>
    <cellStyle name="%_Sinies Mes a Mes CIA JESUS" xfId="1656" xr:uid="{00000000-0005-0000-0000-0000FF020000}"/>
    <cellStyle name="%_SINIEST MES A MES " xfId="1657" xr:uid="{00000000-0005-0000-0000-000000030000}"/>
    <cellStyle name="%_SINIEST MES A MES _1" xfId="1658" xr:uid="{00000000-0005-0000-0000-000001030000}"/>
    <cellStyle name="%_Slip de coberturas Sanofi 2013 ( V2)" xfId="1659" xr:uid="{00000000-0005-0000-0000-000002030000}"/>
    <cellStyle name="%_SLIP DE RENOVACION 2013 (3)" xfId="1660" xr:uid="{00000000-0005-0000-0000-000003030000}"/>
    <cellStyle name="%_Tarifa Alimentos Polar (070911) (3)" xfId="1661" xr:uid="{00000000-0005-0000-0000-000004030000}"/>
    <cellStyle name="%_Tarifa Alimentos Polar (070911) (3) 10" xfId="1662" xr:uid="{00000000-0005-0000-0000-000005030000}"/>
    <cellStyle name="%_Tarifa Alimentos Polar (070911) (3) 11" xfId="1663" xr:uid="{00000000-0005-0000-0000-000006030000}"/>
    <cellStyle name="%_Tarifa Alimentos Polar (070911) (3) 2" xfId="1664" xr:uid="{00000000-0005-0000-0000-000007030000}"/>
    <cellStyle name="%_Tarifa Alimentos Polar (070911) (3) 3" xfId="1665" xr:uid="{00000000-0005-0000-0000-000008030000}"/>
    <cellStyle name="%_Tarifa Alimentos Polar (070911) (3) 4" xfId="1666" xr:uid="{00000000-0005-0000-0000-000009030000}"/>
    <cellStyle name="%_Tarifa Alimentos Polar (070911) (3) 5" xfId="1667" xr:uid="{00000000-0005-0000-0000-00000A030000}"/>
    <cellStyle name="%_Tarifa Alimentos Polar (070911) (3) 6" xfId="1668" xr:uid="{00000000-0005-0000-0000-00000B030000}"/>
    <cellStyle name="%_Tarifa Alimentos Polar (070911) (3) 7" xfId="1669" xr:uid="{00000000-0005-0000-0000-00000C030000}"/>
    <cellStyle name="%_Tarifa Alimentos Polar (070911) (3) 8" xfId="1670" xr:uid="{00000000-0005-0000-0000-00000D030000}"/>
    <cellStyle name="%_Tarifa Alimentos Polar (070911) (3) 9" xfId="1671" xr:uid="{00000000-0005-0000-0000-00000E030000}"/>
    <cellStyle name="%_Tarifa BAXTER (070911) (7)" xfId="1672" xr:uid="{00000000-0005-0000-0000-00000F030000}"/>
    <cellStyle name="%_Tarifa BAXTER (070911) (7) 10" xfId="1673" xr:uid="{00000000-0005-0000-0000-000010030000}"/>
    <cellStyle name="%_Tarifa BAXTER (070911) (7) 11" xfId="1674" xr:uid="{00000000-0005-0000-0000-000011030000}"/>
    <cellStyle name="%_Tarifa BAXTER (070911) (7) 2" xfId="1675" xr:uid="{00000000-0005-0000-0000-000012030000}"/>
    <cellStyle name="%_Tarifa BAXTER (070911) (7) 3" xfId="1676" xr:uid="{00000000-0005-0000-0000-000013030000}"/>
    <cellStyle name="%_Tarifa BAXTER (070911) (7) 4" xfId="1677" xr:uid="{00000000-0005-0000-0000-000014030000}"/>
    <cellStyle name="%_Tarifa BAXTER (070911) (7) 5" xfId="1678" xr:uid="{00000000-0005-0000-0000-000015030000}"/>
    <cellStyle name="%_Tarifa BAXTER (070911) (7) 6" xfId="1679" xr:uid="{00000000-0005-0000-0000-000016030000}"/>
    <cellStyle name="%_Tarifa BAXTER (070911) (7) 7" xfId="1680" xr:uid="{00000000-0005-0000-0000-000017030000}"/>
    <cellStyle name="%_Tarifa BAXTER (070911) (7) 8" xfId="1681" xr:uid="{00000000-0005-0000-0000-000018030000}"/>
    <cellStyle name="%_Tarifa BAXTER (070911) (7) 9" xfId="1682" xr:uid="{00000000-0005-0000-0000-000019030000}"/>
    <cellStyle name="%_tarifa definitiva Astrazeneca" xfId="1683" xr:uid="{00000000-0005-0000-0000-00001A030000}"/>
    <cellStyle name="%_TARIFA DEFINITIVA LOREAL" xfId="1684" xr:uid="{00000000-0005-0000-0000-00001B030000}"/>
    <cellStyle name="%_tarifa definitiva Novartis 2013" xfId="1685" xr:uid="{00000000-0005-0000-0000-00001C030000}"/>
    <cellStyle name="%_tarifa definitiva Novartis 2013 10" xfId="1686" xr:uid="{00000000-0005-0000-0000-00001D030000}"/>
    <cellStyle name="%_tarifa definitiva Novartis 2013 11" xfId="1687" xr:uid="{00000000-0005-0000-0000-00001E030000}"/>
    <cellStyle name="%_tarifa definitiva Novartis 2013 2" xfId="1688" xr:uid="{00000000-0005-0000-0000-00001F030000}"/>
    <cellStyle name="%_tarifa definitiva Novartis 2013 3" xfId="1689" xr:uid="{00000000-0005-0000-0000-000020030000}"/>
    <cellStyle name="%_tarifa definitiva Novartis 2013 4" xfId="1690" xr:uid="{00000000-0005-0000-0000-000021030000}"/>
    <cellStyle name="%_tarifa definitiva Novartis 2013 5" xfId="1691" xr:uid="{00000000-0005-0000-0000-000022030000}"/>
    <cellStyle name="%_tarifa definitiva Novartis 2013 6" xfId="1692" xr:uid="{00000000-0005-0000-0000-000023030000}"/>
    <cellStyle name="%_tarifa definitiva Novartis 2013 7" xfId="1693" xr:uid="{00000000-0005-0000-0000-000024030000}"/>
    <cellStyle name="%_tarifa definitiva Novartis 2013 8" xfId="1694" xr:uid="{00000000-0005-0000-0000-000025030000}"/>
    <cellStyle name="%_tarifa definitiva Novartis 2013 9" xfId="1695" xr:uid="{00000000-0005-0000-0000-000026030000}"/>
    <cellStyle name="%_Tarifa defintiva Vetra 2013" xfId="1696" xr:uid="{00000000-0005-0000-0000-000027030000}"/>
    <cellStyle name="%_Tarifa defintiva Vetra 2013 10" xfId="1697" xr:uid="{00000000-0005-0000-0000-000028030000}"/>
    <cellStyle name="%_Tarifa defintiva Vetra 2013 11" xfId="1698" xr:uid="{00000000-0005-0000-0000-000029030000}"/>
    <cellStyle name="%_Tarifa defintiva Vetra 2013 2" xfId="1699" xr:uid="{00000000-0005-0000-0000-00002A030000}"/>
    <cellStyle name="%_Tarifa defintiva Vetra 2013 3" xfId="1700" xr:uid="{00000000-0005-0000-0000-00002B030000}"/>
    <cellStyle name="%_Tarifa defintiva Vetra 2013 4" xfId="1701" xr:uid="{00000000-0005-0000-0000-00002C030000}"/>
    <cellStyle name="%_Tarifa defintiva Vetra 2013 5" xfId="1702" xr:uid="{00000000-0005-0000-0000-00002D030000}"/>
    <cellStyle name="%_Tarifa defintiva Vetra 2013 6" xfId="1703" xr:uid="{00000000-0005-0000-0000-00002E030000}"/>
    <cellStyle name="%_Tarifa defintiva Vetra 2013 7" xfId="1704" xr:uid="{00000000-0005-0000-0000-00002F030000}"/>
    <cellStyle name="%_Tarifa defintiva Vetra 2013 8" xfId="1705" xr:uid="{00000000-0005-0000-0000-000030030000}"/>
    <cellStyle name="%_Tarifa defintiva Vetra 2013 9" xfId="1706" xr:uid="{00000000-0005-0000-0000-000031030000}"/>
    <cellStyle name="%_tarifa Frosst (8)" xfId="1707" xr:uid="{00000000-0005-0000-0000-000032030000}"/>
    <cellStyle name="%_TARIFAS" xfId="1708" xr:uid="{00000000-0005-0000-0000-000033030000}"/>
    <cellStyle name="%_TARIFAS 10" xfId="1709" xr:uid="{00000000-0005-0000-0000-000034030000}"/>
    <cellStyle name="%_TARIFAS 11" xfId="1710" xr:uid="{00000000-0005-0000-0000-000035030000}"/>
    <cellStyle name="%_TARIFAS 2" xfId="1711" xr:uid="{00000000-0005-0000-0000-000036030000}"/>
    <cellStyle name="%_Tarifas 2012" xfId="1712" xr:uid="{00000000-0005-0000-0000-000037030000}"/>
    <cellStyle name="%_TARIFAS 3" xfId="1713" xr:uid="{00000000-0005-0000-0000-000038030000}"/>
    <cellStyle name="%_TARIFAS 4" xfId="1714" xr:uid="{00000000-0005-0000-0000-000039030000}"/>
    <cellStyle name="%_TARIFAS 5" xfId="1715" xr:uid="{00000000-0005-0000-0000-00003A030000}"/>
    <cellStyle name="%_TARIFAS 6" xfId="1716" xr:uid="{00000000-0005-0000-0000-00003B030000}"/>
    <cellStyle name="%_TARIFAS 7" xfId="1717" xr:uid="{00000000-0005-0000-0000-00003C030000}"/>
    <cellStyle name="%_TARIFAS 8" xfId="1718" xr:uid="{00000000-0005-0000-0000-00003D030000}"/>
    <cellStyle name="%_TARIFAS 9" xfId="1719" xr:uid="{00000000-0005-0000-0000-00003E030000}"/>
    <cellStyle name="%_Tarifas Cavipetrol 160511" xfId="1720" xr:uid="{00000000-0005-0000-0000-00003F030000}"/>
    <cellStyle name="%_tarifas definitivas Syngenta  2012" xfId="1721" xr:uid="{00000000-0005-0000-0000-000040030000}"/>
    <cellStyle name="%_tarifas enero 2012" xfId="1722" xr:uid="{00000000-0005-0000-0000-000041030000}"/>
    <cellStyle name="%_Tarifas Enero mas de 50 usu_2012(tec)" xfId="1723" xr:uid="{00000000-0005-0000-0000-000042030000}"/>
    <cellStyle name="%_Tarifas Humana 2 Enero - Diciembre 2012" xfId="1724" xr:uid="{00000000-0005-0000-0000-000043030000}"/>
    <cellStyle name="%_Tarifas Humana 2 Enero - Diciembre 2012 10" xfId="1725" xr:uid="{00000000-0005-0000-0000-000044030000}"/>
    <cellStyle name="%_Tarifas Humana 2 Enero - Diciembre 2012 11" xfId="1726" xr:uid="{00000000-0005-0000-0000-000045030000}"/>
    <cellStyle name="%_Tarifas Humana 2 Enero - Diciembre 2012 2" xfId="1727" xr:uid="{00000000-0005-0000-0000-000046030000}"/>
    <cellStyle name="%_Tarifas Humana 2 Enero - Diciembre 2012 3" xfId="1728" xr:uid="{00000000-0005-0000-0000-000047030000}"/>
    <cellStyle name="%_Tarifas Humana 2 Enero - Diciembre 2012 4" xfId="1729" xr:uid="{00000000-0005-0000-0000-000048030000}"/>
    <cellStyle name="%_Tarifas Humana 2 Enero - Diciembre 2012 5" xfId="1730" xr:uid="{00000000-0005-0000-0000-000049030000}"/>
    <cellStyle name="%_Tarifas Humana 2 Enero - Diciembre 2012 6" xfId="1731" xr:uid="{00000000-0005-0000-0000-00004A030000}"/>
    <cellStyle name="%_Tarifas Humana 2 Enero - Diciembre 2012 7" xfId="1732" xr:uid="{00000000-0005-0000-0000-00004B030000}"/>
    <cellStyle name="%_Tarifas Humana 2 Enero - Diciembre 2012 8" xfId="1733" xr:uid="{00000000-0005-0000-0000-00004C030000}"/>
    <cellStyle name="%_Tarifas Humana 2 Enero - Diciembre 2012 9" xfId="1734" xr:uid="{00000000-0005-0000-0000-00004D030000}"/>
    <cellStyle name="%_TARIFAS HUMANA ENERO - DICIEMBRE 2012" xfId="1735" xr:uid="{00000000-0005-0000-0000-00004E030000}"/>
    <cellStyle name="%_TARIFAS HUMANA ENERO - DICIEMBRE 2012 10" xfId="1736" xr:uid="{00000000-0005-0000-0000-00004F030000}"/>
    <cellStyle name="%_TARIFAS HUMANA ENERO - DICIEMBRE 2012 11" xfId="1737" xr:uid="{00000000-0005-0000-0000-000050030000}"/>
    <cellStyle name="%_TARIFAS HUMANA ENERO - DICIEMBRE 2012 2" xfId="1738" xr:uid="{00000000-0005-0000-0000-000051030000}"/>
    <cellStyle name="%_TARIFAS HUMANA ENERO - DICIEMBRE 2012 3" xfId="1739" xr:uid="{00000000-0005-0000-0000-000052030000}"/>
    <cellStyle name="%_TARIFAS HUMANA ENERO - DICIEMBRE 2012 4" xfId="1740" xr:uid="{00000000-0005-0000-0000-000053030000}"/>
    <cellStyle name="%_TARIFAS HUMANA ENERO - DICIEMBRE 2012 5" xfId="1741" xr:uid="{00000000-0005-0000-0000-000054030000}"/>
    <cellStyle name="%_TARIFAS HUMANA ENERO - DICIEMBRE 2012 6" xfId="1742" xr:uid="{00000000-0005-0000-0000-000055030000}"/>
    <cellStyle name="%_TARIFAS HUMANA ENERO - DICIEMBRE 2012 7" xfId="1743" xr:uid="{00000000-0005-0000-0000-000056030000}"/>
    <cellStyle name="%_TARIFAS HUMANA ENERO - DICIEMBRE 2012 8" xfId="1744" xr:uid="{00000000-0005-0000-0000-000057030000}"/>
    <cellStyle name="%_TARIFAS HUMANA ENERO - DICIEMBRE 2012 9" xfId="1745" xr:uid="{00000000-0005-0000-0000-000058030000}"/>
    <cellStyle name="%_TARIFAS HUMANA ENERO - DICIEMBRE 2012_Slip ABBOTT S A " xfId="1746" xr:uid="{00000000-0005-0000-0000-000059030000}"/>
    <cellStyle name="%_TARIFAS HUMANA ENERO - DICIEMBRE 2012_Slip Inversiones del Nordeste (2)" xfId="1747" xr:uid="{00000000-0005-0000-0000-00005A030000}"/>
    <cellStyle name="%_Tarifas Humana Enero - Diciembre 2013" xfId="1748" xr:uid="{00000000-0005-0000-0000-00005B030000}"/>
    <cellStyle name="%_Tarifas Humana Enero - Diciembre 2013 10" xfId="1749" xr:uid="{00000000-0005-0000-0000-00005C030000}"/>
    <cellStyle name="%_Tarifas Humana Enero - Diciembre 2013 11" xfId="1750" xr:uid="{00000000-0005-0000-0000-00005D030000}"/>
    <cellStyle name="%_Tarifas Humana Enero - Diciembre 2013 2" xfId="1751" xr:uid="{00000000-0005-0000-0000-00005E030000}"/>
    <cellStyle name="%_Tarifas Humana Enero - Diciembre 2013 3" xfId="1752" xr:uid="{00000000-0005-0000-0000-00005F030000}"/>
    <cellStyle name="%_Tarifas Humana Enero - Diciembre 2013 4" xfId="1753" xr:uid="{00000000-0005-0000-0000-000060030000}"/>
    <cellStyle name="%_Tarifas Humana Enero - Diciembre 2013 5" xfId="1754" xr:uid="{00000000-0005-0000-0000-000061030000}"/>
    <cellStyle name="%_Tarifas Humana Enero - Diciembre 2013 6" xfId="1755" xr:uid="{00000000-0005-0000-0000-000062030000}"/>
    <cellStyle name="%_Tarifas Humana Enero - Diciembre 2013 7" xfId="1756" xr:uid="{00000000-0005-0000-0000-000063030000}"/>
    <cellStyle name="%_Tarifas Humana Enero - Diciembre 2013 8" xfId="1757" xr:uid="{00000000-0005-0000-0000-000064030000}"/>
    <cellStyle name="%_Tarifas Humana Enero - Diciembre 2013 9" xfId="1758" xr:uid="{00000000-0005-0000-0000-000065030000}"/>
    <cellStyle name="%_Tarifas Unisys enero" xfId="1759" xr:uid="{00000000-0005-0000-0000-000066030000}"/>
    <cellStyle name="%_UPD'S" xfId="1760" xr:uid="{00000000-0005-0000-0000-000067030000}"/>
    <cellStyle name="%_Usu. Mes a Mes" xfId="1761" xr:uid="{00000000-0005-0000-0000-000068030000}"/>
    <cellStyle name="%_Usu. Mes a Mes_Costo POS-CTC-TUTELAS DIC 11" xfId="1762" xr:uid="{00000000-0005-0000-0000-000069030000}"/>
    <cellStyle name="%_Usu. Mes a Mes_Ev.SANOFI" xfId="1763" xr:uid="{00000000-0005-0000-0000-00006A030000}"/>
    <cellStyle name="%_Xerox Definitivas" xfId="1764" xr:uid="{00000000-0005-0000-0000-00006B030000}"/>
    <cellStyle name="%_Xerox Definitivas_Slip ABBOTT S A " xfId="1765" xr:uid="{00000000-0005-0000-0000-00006C030000}"/>
    <cellStyle name="%_Xerox Definitivas_Slip Inversiones del Nordeste (2)" xfId="1766" xr:uid="{00000000-0005-0000-0000-00006D030000}"/>
    <cellStyle name="_041110.sos.presentacion automoviles cliente.0405.castanedale" xfId="22" xr:uid="{00000000-0005-0000-0000-00000A000000}"/>
    <cellStyle name="_041110.sos.resumen de seguros automoviles para las compañias.0304.castanedale" xfId="23" xr:uid="{00000000-0005-0000-0000-00000B000000}"/>
    <cellStyle name="_041118.bms.presentacion cliente.0405.castanedale" xfId="24" xr:uid="{00000000-0005-0000-0000-00000C000000}"/>
    <cellStyle name="_050310.sos.actualizado.castenedale" xfId="25" xr:uid="{00000000-0005-0000-0000-00000D000000}"/>
    <cellStyle name="_050505.Proquinal.Base de datos.delgadilloa" xfId="26" xr:uid="{00000000-0005-0000-0000-00000E000000}"/>
    <cellStyle name="_050505.Proquinal.Base de datos.delgadilloa 10" xfId="1767" xr:uid="{00000000-0005-0000-0000-00006F030000}"/>
    <cellStyle name="_050505.Proquinal.Base de datos.delgadilloa 11" xfId="1768" xr:uid="{00000000-0005-0000-0000-000070030000}"/>
    <cellStyle name="_050505.Proquinal.Base de datos.delgadilloa 2" xfId="1769" xr:uid="{00000000-0005-0000-0000-000071030000}"/>
    <cellStyle name="_050505.Proquinal.Base de datos.delgadilloa 3" xfId="1770" xr:uid="{00000000-0005-0000-0000-000072030000}"/>
    <cellStyle name="_050505.Proquinal.Base de datos.delgadilloa 4" xfId="1771" xr:uid="{00000000-0005-0000-0000-000073030000}"/>
    <cellStyle name="_050505.Proquinal.Base de datos.delgadilloa 5" xfId="1772" xr:uid="{00000000-0005-0000-0000-000074030000}"/>
    <cellStyle name="_050505.Proquinal.Base de datos.delgadilloa 6" xfId="1773" xr:uid="{00000000-0005-0000-0000-000075030000}"/>
    <cellStyle name="_050505.Proquinal.Base de datos.delgadilloa 7" xfId="1774" xr:uid="{00000000-0005-0000-0000-000076030000}"/>
    <cellStyle name="_050505.Proquinal.Base de datos.delgadilloa 8" xfId="1775" xr:uid="{00000000-0005-0000-0000-000077030000}"/>
    <cellStyle name="_050505.Proquinal.Base de datos.delgadilloa 9" xfId="1776" xr:uid="{00000000-0005-0000-0000-000078030000}"/>
    <cellStyle name="_050505.Proquinal.Base de datos.delgadilloa_3. Slips Vida DEFINITIVOS" xfId="27" xr:uid="{00000000-0005-0000-0000-00000F000000}"/>
    <cellStyle name="_051231_sos_Renovacion_0506_castanedale" xfId="28" xr:uid="{00000000-0005-0000-0000-000010000000}"/>
    <cellStyle name="_060530_Epsa y Cetsa_Poliza_0607_castanedale" xfId="29" xr:uid="{00000000-0005-0000-0000-000011000000}"/>
    <cellStyle name="_060804 Prodesal Comparativo Cotizacion Poliza de Autos osorioea V2" xfId="30" xr:uid="{00000000-0005-0000-0000-000012000000}"/>
    <cellStyle name="_060901.Colombina. Slip Cotizacion Poliza de Autos osorioea" xfId="31" xr:uid="{00000000-0005-0000-0000-000013000000}"/>
    <cellStyle name="_061006_AMALFI_Amparo Provisional_castanedale_06-07 ARREGLADO" xfId="32" xr:uid="{00000000-0005-0000-0000-000014000000}"/>
    <cellStyle name="_061214_Amalfi_Facturacion" xfId="33" xr:uid="{00000000-0005-0000-0000-000015000000}"/>
    <cellStyle name="_061228_Listado Final de FEBMS" xfId="34" xr:uid="{00000000-0005-0000-0000-000016000000}"/>
    <cellStyle name="_070724_Presentacion al cliente_0708_castanedale" xfId="35" xr:uid="{00000000-0005-0000-0000-000017000000}"/>
    <cellStyle name="_070731_Manuelitacoop_Informacion para la compañias_castanedale" xfId="36" xr:uid="{00000000-0005-0000-0000-000018000000}"/>
    <cellStyle name="_080325_Schering Plough_Tarifa Prepago_Colmedica" xfId="37" xr:uid="{00000000-0005-0000-0000-000019000000}"/>
    <cellStyle name="_080325_Schering Plough_Tarifa Prepago_Colmedica_Ev.MANSAROVAR(apa)" xfId="1777" xr:uid="{00000000-0005-0000-0000-00007A030000}"/>
    <cellStyle name="_080325_Schering Plough_Tarifa Prepago_Colmedica_retarifacion 2013 parte II (4)" xfId="1778" xr:uid="{00000000-0005-0000-0000-00007B030000}"/>
    <cellStyle name="_080325_Schering Plough_Tarifa Prepago_Colmedica_retarifacion 2013 parte II (4) 10" xfId="1779" xr:uid="{00000000-0005-0000-0000-00007C030000}"/>
    <cellStyle name="_080325_Schering Plough_Tarifa Prepago_Colmedica_retarifacion 2013 parte II (4) 11" xfId="1780" xr:uid="{00000000-0005-0000-0000-00007D030000}"/>
    <cellStyle name="_080325_Schering Plough_Tarifa Prepago_Colmedica_retarifacion 2013 parte II (4) 2" xfId="1781" xr:uid="{00000000-0005-0000-0000-00007E030000}"/>
    <cellStyle name="_080325_Schering Plough_Tarifa Prepago_Colmedica_retarifacion 2013 parte II (4) 3" xfId="1782" xr:uid="{00000000-0005-0000-0000-00007F030000}"/>
    <cellStyle name="_080325_Schering Plough_Tarifa Prepago_Colmedica_retarifacion 2013 parte II (4) 4" xfId="1783" xr:uid="{00000000-0005-0000-0000-000080030000}"/>
    <cellStyle name="_080325_Schering Plough_Tarifa Prepago_Colmedica_retarifacion 2013 parte II (4) 5" xfId="1784" xr:uid="{00000000-0005-0000-0000-000081030000}"/>
    <cellStyle name="_080325_Schering Plough_Tarifa Prepago_Colmedica_retarifacion 2013 parte II (4) 6" xfId="1785" xr:uid="{00000000-0005-0000-0000-000082030000}"/>
    <cellStyle name="_080325_Schering Plough_Tarifa Prepago_Colmedica_retarifacion 2013 parte II (4) 7" xfId="1786" xr:uid="{00000000-0005-0000-0000-000083030000}"/>
    <cellStyle name="_080325_Schering Plough_Tarifa Prepago_Colmedica_retarifacion 2013 parte II (4) 8" xfId="1787" xr:uid="{00000000-0005-0000-0000-000084030000}"/>
    <cellStyle name="_080325_Schering Plough_Tarifa Prepago_Colmedica_retarifacion 2013 parte II (4) 9" xfId="1788" xr:uid="{00000000-0005-0000-0000-000085030000}"/>
    <cellStyle name="_080325_Schering Plough_Tarifa Prepago_Colmedica_Retarifaciones 2013 (mgb 1)" xfId="1789" xr:uid="{00000000-0005-0000-0000-000086030000}"/>
    <cellStyle name="_080325_Schering Plough_Tarifa Prepago_Colmedica_Retarifaciones 2013 (mgb 1) 10" xfId="1790" xr:uid="{00000000-0005-0000-0000-000087030000}"/>
    <cellStyle name="_080325_Schering Plough_Tarifa Prepago_Colmedica_Retarifaciones 2013 (mgb 1) 11" xfId="1791" xr:uid="{00000000-0005-0000-0000-000088030000}"/>
    <cellStyle name="_080325_Schering Plough_Tarifa Prepago_Colmedica_Retarifaciones 2013 (mgb 1) 2" xfId="1792" xr:uid="{00000000-0005-0000-0000-000089030000}"/>
    <cellStyle name="_080325_Schering Plough_Tarifa Prepago_Colmedica_Retarifaciones 2013 (mgb 1) 3" xfId="1793" xr:uid="{00000000-0005-0000-0000-00008A030000}"/>
    <cellStyle name="_080325_Schering Plough_Tarifa Prepago_Colmedica_Retarifaciones 2013 (mgb 1) 4" xfId="1794" xr:uid="{00000000-0005-0000-0000-00008B030000}"/>
    <cellStyle name="_080325_Schering Plough_Tarifa Prepago_Colmedica_Retarifaciones 2013 (mgb 1) 5" xfId="1795" xr:uid="{00000000-0005-0000-0000-00008C030000}"/>
    <cellStyle name="_080325_Schering Plough_Tarifa Prepago_Colmedica_Retarifaciones 2013 (mgb 1) 6" xfId="1796" xr:uid="{00000000-0005-0000-0000-00008D030000}"/>
    <cellStyle name="_080325_Schering Plough_Tarifa Prepago_Colmedica_Retarifaciones 2013 (mgb 1) 7" xfId="1797" xr:uid="{00000000-0005-0000-0000-00008E030000}"/>
    <cellStyle name="_080325_Schering Plough_Tarifa Prepago_Colmedica_Retarifaciones 2013 (mgb 1) 8" xfId="1798" xr:uid="{00000000-0005-0000-0000-00008F030000}"/>
    <cellStyle name="_080325_Schering Plough_Tarifa Prepago_Colmedica_Retarifaciones 2013 (mgb 1) 9" xfId="1799" xr:uid="{00000000-0005-0000-0000-000090030000}"/>
    <cellStyle name="_080325_Schering Plough_Tarifa Prepago_Colmedica_Tarifa BIOMAX Planes Elites (V2)" xfId="1800" xr:uid="{00000000-0005-0000-0000-000091030000}"/>
    <cellStyle name="_080325_Schering Plough_Tarifa Prepago_Colmedica_Tarifas Pendientes Enero 2013" xfId="1801" xr:uid="{00000000-0005-0000-0000-000092030000}"/>
    <cellStyle name="_080325_Schering Plough_Tarifa Prepago_Colmedica_Tarifas Pendientes Enero 2013 10" xfId="1802" xr:uid="{00000000-0005-0000-0000-000093030000}"/>
    <cellStyle name="_080325_Schering Plough_Tarifa Prepago_Colmedica_Tarifas Pendientes Enero 2013 11" xfId="1803" xr:uid="{00000000-0005-0000-0000-000094030000}"/>
    <cellStyle name="_080325_Schering Plough_Tarifa Prepago_Colmedica_Tarifas Pendientes Enero 2013 2" xfId="1804" xr:uid="{00000000-0005-0000-0000-000095030000}"/>
    <cellStyle name="_080325_Schering Plough_Tarifa Prepago_Colmedica_Tarifas Pendientes Enero 2013 3" xfId="1805" xr:uid="{00000000-0005-0000-0000-000096030000}"/>
    <cellStyle name="_080325_Schering Plough_Tarifa Prepago_Colmedica_Tarifas Pendientes Enero 2013 4" xfId="1806" xr:uid="{00000000-0005-0000-0000-000097030000}"/>
    <cellStyle name="_080325_Schering Plough_Tarifa Prepago_Colmedica_Tarifas Pendientes Enero 2013 5" xfId="1807" xr:uid="{00000000-0005-0000-0000-000098030000}"/>
    <cellStyle name="_080325_Schering Plough_Tarifa Prepago_Colmedica_Tarifas Pendientes Enero 2013 6" xfId="1808" xr:uid="{00000000-0005-0000-0000-000099030000}"/>
    <cellStyle name="_080325_Schering Plough_Tarifa Prepago_Colmedica_Tarifas Pendientes Enero 2013 7" xfId="1809" xr:uid="{00000000-0005-0000-0000-00009A030000}"/>
    <cellStyle name="_080325_Schering Plough_Tarifa Prepago_Colmedica_Tarifas Pendientes Enero 2013 8" xfId="1810" xr:uid="{00000000-0005-0000-0000-00009B030000}"/>
    <cellStyle name="_080325_Schering Plough_Tarifa Prepago_Colmedica_Tarifas Pendientes Enero 2013 9" xfId="1811" xr:uid="{00000000-0005-0000-0000-00009C030000}"/>
    <cellStyle name="_081029_Schering_Slip Cotizacion Comparativo HYC  Prepago Sindicato_Cuervoc" xfId="38" xr:uid="{00000000-0005-0000-0000-00001A000000}"/>
    <cellStyle name="_081029_Schering_Slip Cotizacion Comparativo HYC  Prepago Sindicato_Cuervoc 10" xfId="1812" xr:uid="{00000000-0005-0000-0000-00009E030000}"/>
    <cellStyle name="_081029_Schering_Slip Cotizacion Comparativo HYC  Prepago Sindicato_Cuervoc 11" xfId="1813" xr:uid="{00000000-0005-0000-0000-00009F030000}"/>
    <cellStyle name="_081029_Schering_Slip Cotizacion Comparativo HYC  Prepago Sindicato_Cuervoc 2" xfId="1814" xr:uid="{00000000-0005-0000-0000-0000A0030000}"/>
    <cellStyle name="_081029_Schering_Slip Cotizacion Comparativo HYC  Prepago Sindicato_Cuervoc 3" xfId="1815" xr:uid="{00000000-0005-0000-0000-0000A1030000}"/>
    <cellStyle name="_081029_Schering_Slip Cotizacion Comparativo HYC  Prepago Sindicato_Cuervoc 4" xfId="1816" xr:uid="{00000000-0005-0000-0000-0000A2030000}"/>
    <cellStyle name="_081029_Schering_Slip Cotizacion Comparativo HYC  Prepago Sindicato_Cuervoc 5" xfId="1817" xr:uid="{00000000-0005-0000-0000-0000A3030000}"/>
    <cellStyle name="_081029_Schering_Slip Cotizacion Comparativo HYC  Prepago Sindicato_Cuervoc 6" xfId="1818" xr:uid="{00000000-0005-0000-0000-0000A4030000}"/>
    <cellStyle name="_081029_Schering_Slip Cotizacion Comparativo HYC  Prepago Sindicato_Cuervoc 7" xfId="1819" xr:uid="{00000000-0005-0000-0000-0000A5030000}"/>
    <cellStyle name="_081029_Schering_Slip Cotizacion Comparativo HYC  Prepago Sindicato_Cuervoc 8" xfId="1820" xr:uid="{00000000-0005-0000-0000-0000A6030000}"/>
    <cellStyle name="_081029_Schering_Slip Cotizacion Comparativo HYC  Prepago Sindicato_Cuervoc 9" xfId="1821" xr:uid="{00000000-0005-0000-0000-0000A7030000}"/>
    <cellStyle name="_090126__EVERIS_comparativomdomp_revisado ccs_almonacidy" xfId="39" xr:uid="{00000000-0005-0000-0000-00001B000000}"/>
    <cellStyle name="_090126__EVERIS_comparativomdomp_revisado ccs_almonacidy 10" xfId="1822" xr:uid="{00000000-0005-0000-0000-0000A9030000}"/>
    <cellStyle name="_090126__EVERIS_comparativomdomp_revisado ccs_almonacidy 11" xfId="1823" xr:uid="{00000000-0005-0000-0000-0000AA030000}"/>
    <cellStyle name="_090126__EVERIS_comparativomdomp_revisado ccs_almonacidy 2" xfId="1824" xr:uid="{00000000-0005-0000-0000-0000AB030000}"/>
    <cellStyle name="_090126__EVERIS_comparativomdomp_revisado ccs_almonacidy 3" xfId="1825" xr:uid="{00000000-0005-0000-0000-0000AC030000}"/>
    <cellStyle name="_090126__EVERIS_comparativomdomp_revisado ccs_almonacidy 4" xfId="1826" xr:uid="{00000000-0005-0000-0000-0000AD030000}"/>
    <cellStyle name="_090126__EVERIS_comparativomdomp_revisado ccs_almonacidy 5" xfId="1827" xr:uid="{00000000-0005-0000-0000-0000AE030000}"/>
    <cellStyle name="_090126__EVERIS_comparativomdomp_revisado ccs_almonacidy 6" xfId="1828" xr:uid="{00000000-0005-0000-0000-0000AF030000}"/>
    <cellStyle name="_090126__EVERIS_comparativomdomp_revisado ccs_almonacidy 7" xfId="1829" xr:uid="{00000000-0005-0000-0000-0000B0030000}"/>
    <cellStyle name="_090126__EVERIS_comparativomdomp_revisado ccs_almonacidy 8" xfId="1830" xr:uid="{00000000-0005-0000-0000-0000B1030000}"/>
    <cellStyle name="_090126__EVERIS_comparativomdomp_revisado ccs_almonacidy 9" xfId="1831" xr:uid="{00000000-0005-0000-0000-0000B2030000}"/>
    <cellStyle name="_090126_N N _Slipcia Medicina Prepagada_almonacidy" xfId="1832" xr:uid="{00000000-0005-0000-0000-0000B3030000}"/>
    <cellStyle name="_090126_thyssenkrup_slipcotizacionMP_almonacidy - COLPATRIA" xfId="40" xr:uid="{00000000-0005-0000-0000-00001C000000}"/>
    <cellStyle name="_090126_thyssenkrup_slipcotizacionMP_almonacidy - COLPATRIA 10" xfId="1833" xr:uid="{00000000-0005-0000-0000-0000B5030000}"/>
    <cellStyle name="_090126_thyssenkrup_slipcotizacionMP_almonacidy - COLPATRIA 11" xfId="1834" xr:uid="{00000000-0005-0000-0000-0000B6030000}"/>
    <cellStyle name="_090126_thyssenkrup_slipcotizacionMP_almonacidy - COLPATRIA 2" xfId="1835" xr:uid="{00000000-0005-0000-0000-0000B7030000}"/>
    <cellStyle name="_090126_thyssenkrup_slipcotizacionMP_almonacidy - COLPATRIA 3" xfId="1836" xr:uid="{00000000-0005-0000-0000-0000B8030000}"/>
    <cellStyle name="_090126_thyssenkrup_slipcotizacionMP_almonacidy - COLPATRIA 4" xfId="1837" xr:uid="{00000000-0005-0000-0000-0000B9030000}"/>
    <cellStyle name="_090126_thyssenkrup_slipcotizacionMP_almonacidy - COLPATRIA 5" xfId="1838" xr:uid="{00000000-0005-0000-0000-0000BA030000}"/>
    <cellStyle name="_090126_thyssenkrup_slipcotizacionMP_almonacidy - COLPATRIA 6" xfId="1839" xr:uid="{00000000-0005-0000-0000-0000BB030000}"/>
    <cellStyle name="_090126_thyssenkrup_slipcotizacionMP_almonacidy - COLPATRIA 7" xfId="1840" xr:uid="{00000000-0005-0000-0000-0000BC030000}"/>
    <cellStyle name="_090126_thyssenkrup_slipcotizacionMP_almonacidy - COLPATRIA 8" xfId="1841" xr:uid="{00000000-0005-0000-0000-0000BD030000}"/>
    <cellStyle name="_090126_thyssenkrup_slipcotizacionMP_almonacidy - COLPATRIA 9" xfId="1842" xr:uid="{00000000-0005-0000-0000-0000BE030000}"/>
    <cellStyle name="_090507_Proquinal_Slip de cotizacion_almonacidy" xfId="41" xr:uid="{00000000-0005-0000-0000-00001D000000}"/>
    <cellStyle name="_090507_Proquinal_Slip de cotizacion_almonacidy 10" xfId="1843" xr:uid="{00000000-0005-0000-0000-0000C0030000}"/>
    <cellStyle name="_090507_Proquinal_Slip de cotizacion_almonacidy 11" xfId="1844" xr:uid="{00000000-0005-0000-0000-0000C1030000}"/>
    <cellStyle name="_090507_Proquinal_Slip de cotizacion_almonacidy 2" xfId="1845" xr:uid="{00000000-0005-0000-0000-0000C2030000}"/>
    <cellStyle name="_090507_Proquinal_Slip de cotizacion_almonacidy 3" xfId="1846" xr:uid="{00000000-0005-0000-0000-0000C3030000}"/>
    <cellStyle name="_090507_Proquinal_Slip de cotizacion_almonacidy 4" xfId="1847" xr:uid="{00000000-0005-0000-0000-0000C4030000}"/>
    <cellStyle name="_090507_Proquinal_Slip de cotizacion_almonacidy 5" xfId="1848" xr:uid="{00000000-0005-0000-0000-0000C5030000}"/>
    <cellStyle name="_090507_Proquinal_Slip de cotizacion_almonacidy 6" xfId="1849" xr:uid="{00000000-0005-0000-0000-0000C6030000}"/>
    <cellStyle name="_090507_Proquinal_Slip de cotizacion_almonacidy 7" xfId="1850" xr:uid="{00000000-0005-0000-0000-0000C7030000}"/>
    <cellStyle name="_090507_Proquinal_Slip de cotizacion_almonacidy 8" xfId="1851" xr:uid="{00000000-0005-0000-0000-0000C8030000}"/>
    <cellStyle name="_090507_Proquinal_Slip de cotizacion_almonacidy 9" xfId="1852" xr:uid="{00000000-0005-0000-0000-0000C9030000}"/>
    <cellStyle name="_090507_Proquinal_Slip de cotizacion_almonacidy_3. Slips Vida DEFINITIVOS" xfId="42" xr:uid="{00000000-0005-0000-0000-00001E000000}"/>
    <cellStyle name="_090513_Juan Ciudad_Slip de cotizacion Vida voluntario_rippeyo" xfId="43" xr:uid="{00000000-0005-0000-0000-00001F000000}"/>
    <cellStyle name="_090513_Juan Ciudad_Slip de cotizacion Vida voluntario_rippeyo 10" xfId="1853" xr:uid="{00000000-0005-0000-0000-0000CB030000}"/>
    <cellStyle name="_090513_Juan Ciudad_Slip de cotizacion Vida voluntario_rippeyo 11" xfId="1854" xr:uid="{00000000-0005-0000-0000-0000CC030000}"/>
    <cellStyle name="_090513_Juan Ciudad_Slip de cotizacion Vida voluntario_rippeyo 2" xfId="1855" xr:uid="{00000000-0005-0000-0000-0000CD030000}"/>
    <cellStyle name="_090513_Juan Ciudad_Slip de cotizacion Vida voluntario_rippeyo 3" xfId="1856" xr:uid="{00000000-0005-0000-0000-0000CE030000}"/>
    <cellStyle name="_090513_Juan Ciudad_Slip de cotizacion Vida voluntario_rippeyo 4" xfId="1857" xr:uid="{00000000-0005-0000-0000-0000CF030000}"/>
    <cellStyle name="_090513_Juan Ciudad_Slip de cotizacion Vida voluntario_rippeyo 5" xfId="1858" xr:uid="{00000000-0005-0000-0000-0000D0030000}"/>
    <cellStyle name="_090513_Juan Ciudad_Slip de cotizacion Vida voluntario_rippeyo 6" xfId="1859" xr:uid="{00000000-0005-0000-0000-0000D1030000}"/>
    <cellStyle name="_090513_Juan Ciudad_Slip de cotizacion Vida voluntario_rippeyo 7" xfId="1860" xr:uid="{00000000-0005-0000-0000-0000D2030000}"/>
    <cellStyle name="_090513_Juan Ciudad_Slip de cotizacion Vida voluntario_rippeyo 8" xfId="1861" xr:uid="{00000000-0005-0000-0000-0000D3030000}"/>
    <cellStyle name="_090513_Juan Ciudad_Slip de cotizacion Vida voluntario_rippeyo 9" xfId="1862" xr:uid="{00000000-0005-0000-0000-0000D4030000}"/>
    <cellStyle name="_090513_Juan Ciudad_Slip de cotizacion Vida voluntario_rippeyo_3. Slips Vida DEFINITIVOS" xfId="44" xr:uid="{00000000-0005-0000-0000-000020000000}"/>
    <cellStyle name="_090625_cerromatoso_slipcolocacionvida_almonacidy" xfId="45" xr:uid="{00000000-0005-0000-0000-000021000000}"/>
    <cellStyle name="_090625_CMSA Hogar_slipcolocacion_almonacidy" xfId="46" xr:uid="{00000000-0005-0000-0000-000022000000}"/>
    <cellStyle name="_090625_CMSA_slipcolocacionAP_almonacidy" xfId="47" xr:uid="{00000000-0005-0000-0000-000023000000}"/>
    <cellStyle name="_090625_CMSA_slipcolocacionrenovacionvigyescoltas_almonacidy" xfId="48" xr:uid="{00000000-0005-0000-0000-000024000000}"/>
    <cellStyle name="_090625_CMSA_slipcolocacionvidaconyuges_almonacidy" xfId="49" xr:uid="{00000000-0005-0000-0000-000025000000}"/>
    <cellStyle name="_090811_comparativomercado_AP_almonacidy" xfId="5822" xr:uid="{00000000-0005-0000-0000-0000D5030000}"/>
    <cellStyle name="_090811_comparativomercado_AP_almonacidy 2" xfId="5823" xr:uid="{00000000-0005-0000-0000-0000D6030000}"/>
    <cellStyle name="_090928_grupovida_slipcolocacion_almonacidy" xfId="5824" xr:uid="{00000000-0005-0000-0000-0000D7030000}"/>
    <cellStyle name="_090928_grupovida_slipcolocacion_almonacidy 2" xfId="5825" xr:uid="{00000000-0005-0000-0000-0000D8030000}"/>
    <cellStyle name="_090929_Slip colocacion_AP_almonacidy" xfId="5826" xr:uid="{00000000-0005-0000-0000-0000D9030000}"/>
    <cellStyle name="_090929_Slip colocacion_AP_almonacidy 2" xfId="5827" xr:uid="{00000000-0005-0000-0000-0000DA030000}"/>
    <cellStyle name="_091125_comparativo_medicina prepagada_rippeyo" xfId="50" xr:uid="{00000000-0005-0000-0000-000026000000}"/>
    <cellStyle name="_091125_comparativo_medicina prepagada_rippeyo 10" xfId="1863" xr:uid="{00000000-0005-0000-0000-0000DC030000}"/>
    <cellStyle name="_091125_comparativo_medicina prepagada_rippeyo 11" xfId="1864" xr:uid="{00000000-0005-0000-0000-0000DD030000}"/>
    <cellStyle name="_091125_comparativo_medicina prepagada_rippeyo 2" xfId="1865" xr:uid="{00000000-0005-0000-0000-0000DE030000}"/>
    <cellStyle name="_091125_comparativo_medicina prepagada_rippeyo 3" xfId="1866" xr:uid="{00000000-0005-0000-0000-0000DF030000}"/>
    <cellStyle name="_091125_comparativo_medicina prepagada_rippeyo 4" xfId="1867" xr:uid="{00000000-0005-0000-0000-0000E0030000}"/>
    <cellStyle name="_091125_comparativo_medicina prepagada_rippeyo 5" xfId="1868" xr:uid="{00000000-0005-0000-0000-0000E1030000}"/>
    <cellStyle name="_091125_comparativo_medicina prepagada_rippeyo 6" xfId="1869" xr:uid="{00000000-0005-0000-0000-0000E2030000}"/>
    <cellStyle name="_091125_comparativo_medicina prepagada_rippeyo 7" xfId="1870" xr:uid="{00000000-0005-0000-0000-0000E3030000}"/>
    <cellStyle name="_091125_comparativo_medicina prepagada_rippeyo 8" xfId="1871" xr:uid="{00000000-0005-0000-0000-0000E4030000}"/>
    <cellStyle name="_091125_comparativo_medicina prepagada_rippeyo 9" xfId="1872" xr:uid="{00000000-0005-0000-0000-0000E5030000}"/>
    <cellStyle name="_091217_CompensarVG_comparativomercado2_almonacidy" xfId="51" xr:uid="{00000000-0005-0000-0000-000027000000}"/>
    <cellStyle name="_091217_CompensarVG_comparativomercado2_almonacidy_3. Slips Vida DEFINITIVOS" xfId="52" xr:uid="{00000000-0005-0000-0000-000028000000}"/>
    <cellStyle name="_100209_slipcotizacionVG_almonacidy" xfId="53" xr:uid="{00000000-0005-0000-0000-000029000000}"/>
    <cellStyle name="_100209_slipcotizacionVG_almonacidy 10" xfId="1873" xr:uid="{00000000-0005-0000-0000-0000E7030000}"/>
    <cellStyle name="_100209_slipcotizacionVG_almonacidy 11" xfId="1874" xr:uid="{00000000-0005-0000-0000-0000E8030000}"/>
    <cellStyle name="_100209_slipcotizacionVG_almonacidy 2" xfId="1875" xr:uid="{00000000-0005-0000-0000-0000E9030000}"/>
    <cellStyle name="_100209_slipcotizacionVG_almonacidy 3" xfId="1876" xr:uid="{00000000-0005-0000-0000-0000EA030000}"/>
    <cellStyle name="_100209_slipcotizacionVG_almonacidy 4" xfId="1877" xr:uid="{00000000-0005-0000-0000-0000EB030000}"/>
    <cellStyle name="_100209_slipcotizacionVG_almonacidy 5" xfId="1878" xr:uid="{00000000-0005-0000-0000-0000EC030000}"/>
    <cellStyle name="_100209_slipcotizacionVG_almonacidy 6" xfId="1879" xr:uid="{00000000-0005-0000-0000-0000ED030000}"/>
    <cellStyle name="_100209_slipcotizacionVG_almonacidy 7" xfId="1880" xr:uid="{00000000-0005-0000-0000-0000EE030000}"/>
    <cellStyle name="_100209_slipcotizacionVG_almonacidy 8" xfId="1881" xr:uid="{00000000-0005-0000-0000-0000EF030000}"/>
    <cellStyle name="_100209_slipcotizacionVG_almonacidy 9" xfId="1882" xr:uid="{00000000-0005-0000-0000-0000F0030000}"/>
    <cellStyle name="_108-208 PRIMERA ACEPTACION" xfId="1883" xr:uid="{00000000-0005-0000-0000-0000F1030000}"/>
    <cellStyle name="_108-208 PRIMERA ACEPTACION (2)" xfId="1884" xr:uid="{00000000-0005-0000-0000-0000F2030000}"/>
    <cellStyle name="_108-208 PRIMERA ACEPTACION (2)_Det 20 Usu + Costosos " xfId="1885" xr:uid="{00000000-0005-0000-0000-0000F3030000}"/>
    <cellStyle name="_108-208 PRIMERA ACEPTACION_Det 20 Usu + Costosos " xfId="1886" xr:uid="{00000000-0005-0000-0000-0000F4030000}"/>
    <cellStyle name="_110527_Grupo Neme_Condiciones Pólizas 2011_gualterosle" xfId="54" xr:uid="{00000000-0005-0000-0000-00002A000000}"/>
    <cellStyle name="_110527_Grupo Neme_Condiciones Pólizas 2011_gualterosle_3. Slips Vida DEFINITIVOS" xfId="55" xr:uid="{00000000-0005-0000-0000-00002B000000}"/>
    <cellStyle name="_110615_Compensar_Siniestros por  Vigencias hasta NOV 30 2010_forerolu" xfId="56" xr:uid="{00000000-0005-0000-0000-00002C000000}"/>
    <cellStyle name="_110615_Compensar_Siniestros por  Vigencias hasta NOV 30 2010_forerolu_3. Slips Vida DEFINITIVOS" xfId="57" xr:uid="{00000000-0005-0000-0000-00002D000000}"/>
    <cellStyle name="_1110120_gemalto_SlipcotizacionMP_almonacidy colsanitas" xfId="1887" xr:uid="{00000000-0005-0000-0000-0000F5030000}"/>
    <cellStyle name="_111020_gemalto_slipcotizacionsalud_almonacidy" xfId="1888" xr:uid="{00000000-0005-0000-0000-0000F6030000}"/>
    <cellStyle name="_111020_saludMP_Slipcotizacion_almonacidy" xfId="1889" xr:uid="{00000000-0005-0000-0000-0000F7030000}"/>
    <cellStyle name="_111102_Acerias Paz del Rios_Slip Cotizacion_gomezjp" xfId="58" xr:uid="{00000000-0005-0000-0000-00002E000000}"/>
    <cellStyle name="_111221_Aerorepublica_condicioensrenovacionV3_almonacidy" xfId="1890" xr:uid="{00000000-0005-0000-0000-0000F9030000}"/>
    <cellStyle name="_149" xfId="1891" xr:uid="{00000000-0005-0000-0000-0000FA030000}"/>
    <cellStyle name="_149_Det 20 Usu + Costosos " xfId="1892" xr:uid="{00000000-0005-0000-0000-0000FB030000}"/>
    <cellStyle name="_152 (2)" xfId="1893" xr:uid="{00000000-0005-0000-0000-0000FC030000}"/>
    <cellStyle name="_152 (2)_Det 20 Usu + Costosos " xfId="1894" xr:uid="{00000000-0005-0000-0000-0000FD030000}"/>
    <cellStyle name="_154 (2)" xfId="1895" xr:uid="{00000000-0005-0000-0000-0000FE030000}"/>
    <cellStyle name="_154 (2)_Det 20 Usu + Costosos " xfId="1896" xr:uid="{00000000-0005-0000-0000-0000FF030000}"/>
    <cellStyle name="_1erPRELOMINAR" xfId="1897" xr:uid="{00000000-0005-0000-0000-000000040000}"/>
    <cellStyle name="_1erPRELOMINAR_Det 20 Usu + Costosos " xfId="1898" xr:uid="{00000000-0005-0000-0000-000001040000}"/>
    <cellStyle name="_1erRAD-JULIO 121" xfId="1899" xr:uid="{00000000-0005-0000-0000-000002040000}"/>
    <cellStyle name="_1erRAD-JULIO 121_Det 20 Usu + Costosos " xfId="1900" xr:uid="{00000000-0005-0000-0000-000003040000}"/>
    <cellStyle name="_2" xfId="1901" xr:uid="{00000000-0005-0000-0000-000004040000}"/>
    <cellStyle name="_2 1 CORTE 27-08-2008 (2)" xfId="1902" xr:uid="{00000000-0005-0000-0000-000005040000}"/>
    <cellStyle name="_2 1 CORTE 27-08-2008 (2)_Det 20 Usu + Costosos " xfId="1903" xr:uid="{00000000-0005-0000-0000-000006040000}"/>
    <cellStyle name="_2_Det 20 Usu + Costosos " xfId="1904" xr:uid="{00000000-0005-0000-0000-000007040000}"/>
    <cellStyle name="_20030315_Everis_comparativomercado Vida voluntario_almonacidy" xfId="59" xr:uid="{00000000-0005-0000-0000-00002F000000}"/>
    <cellStyle name="_20080219_Thyssenkrupp_Resumenautos_morenoea" xfId="60" xr:uid="{00000000-0005-0000-0000-000030000000}"/>
    <cellStyle name="_20100618_comparativoMP_Airfrance_almonacidy" xfId="61" xr:uid="{00000000-0005-0000-0000-000031000000}"/>
    <cellStyle name="_20100618_comparativoMP_Airfrance_almonacidy 10" xfId="1905" xr:uid="{00000000-0005-0000-0000-000009040000}"/>
    <cellStyle name="_20100618_comparativoMP_Airfrance_almonacidy 11" xfId="1906" xr:uid="{00000000-0005-0000-0000-00000A040000}"/>
    <cellStyle name="_20100618_comparativoMP_Airfrance_almonacidy 2" xfId="1907" xr:uid="{00000000-0005-0000-0000-00000B040000}"/>
    <cellStyle name="_20100618_comparativoMP_Airfrance_almonacidy 3" xfId="1908" xr:uid="{00000000-0005-0000-0000-00000C040000}"/>
    <cellStyle name="_20100618_comparativoMP_Airfrance_almonacidy 4" xfId="1909" xr:uid="{00000000-0005-0000-0000-00000D040000}"/>
    <cellStyle name="_20100618_comparativoMP_Airfrance_almonacidy 5" xfId="1910" xr:uid="{00000000-0005-0000-0000-00000E040000}"/>
    <cellStyle name="_20100618_comparativoMP_Airfrance_almonacidy 6" xfId="1911" xr:uid="{00000000-0005-0000-0000-00000F040000}"/>
    <cellStyle name="_20100618_comparativoMP_Airfrance_almonacidy 7" xfId="1912" xr:uid="{00000000-0005-0000-0000-000010040000}"/>
    <cellStyle name="_20100618_comparativoMP_Airfrance_almonacidy 8" xfId="1913" xr:uid="{00000000-0005-0000-0000-000011040000}"/>
    <cellStyle name="_20100618_comparativoMP_Airfrance_almonacidy 9" xfId="1914" xr:uid="{00000000-0005-0000-0000-000012040000}"/>
    <cellStyle name="_20100806_corredoresaseociados_ comparativomercado_almonacidy" xfId="62" xr:uid="{00000000-0005-0000-0000-000032000000}"/>
    <cellStyle name="_20100806_corredoresaseociados_ comparativomercado_almonacidy 2" xfId="63" xr:uid="{00000000-0005-0000-0000-000033000000}"/>
    <cellStyle name="_20100806_corredoresaseociados_ comparativomercado_almonacidy 3" xfId="64" xr:uid="{00000000-0005-0000-0000-000034000000}"/>
    <cellStyle name="_20100930_Polar_slipcolocacion_MP_almonacidy" xfId="65" xr:uid="{00000000-0005-0000-0000-000035000000}"/>
    <cellStyle name="_20101118_slipcotizacionVida_jardinesdelapaz_almonacy" xfId="5299" xr:uid="{00000000-0005-0000-0000-000016040000}"/>
    <cellStyle name="_20101118_slipcotizacionVida_jardinesdelapaz_almonacy 2" xfId="5343" xr:uid="{00000000-0005-0000-0000-000017040000}"/>
    <cellStyle name="_2doPRELOMINAR" xfId="1915" xr:uid="{00000000-0005-0000-0000-000018040000}"/>
    <cellStyle name="_2doPRELOMINAR_Det 20 Usu + Costosos " xfId="1916" xr:uid="{00000000-0005-0000-0000-000019040000}"/>
    <cellStyle name="_3erPRELIMINAR" xfId="1917" xr:uid="{00000000-0005-0000-0000-00001A040000}"/>
    <cellStyle name="_3erPRELIMINAR_Det 20 Usu + Costosos " xfId="1918" xr:uid="{00000000-0005-0000-0000-00001B040000}"/>
    <cellStyle name="_408 PENDIENTES CTC 3 Y 4 GLOSAS Y AJUSTES" xfId="1919" xr:uid="{00000000-0005-0000-0000-00001C040000}"/>
    <cellStyle name="_408 PENDIENTES CTC 3 Y 4 GLOSAS Y AJUSTES_Det 20 Usu + Costosos " xfId="1920" xr:uid="{00000000-0005-0000-0000-00001D040000}"/>
    <cellStyle name="_4toPRELIMINAR" xfId="1921" xr:uid="{00000000-0005-0000-0000-00001E040000}"/>
    <cellStyle name="_4toPRELIMINAR_Det 20 Usu + Costosos " xfId="1922" xr:uid="{00000000-0005-0000-0000-00001F040000}"/>
    <cellStyle name="_608 CTCT 1 GLOSAS Y AJUSTES" xfId="1923" xr:uid="{00000000-0005-0000-0000-000020040000}"/>
    <cellStyle name="_608 CTCT 1 GLOSAS Y AJUSTES_Det 20 Usu + Costosos " xfId="1924" xr:uid="{00000000-0005-0000-0000-000021040000}"/>
    <cellStyle name="_708 TUT 1 GLOSAS Y AJUSTES" xfId="1925" xr:uid="{00000000-0005-0000-0000-000022040000}"/>
    <cellStyle name="_708 TUT 1 GLOSAS Y AJUSTES_Det 20 Usu + Costosos " xfId="1926" xr:uid="{00000000-0005-0000-0000-000023040000}"/>
    <cellStyle name="_708 TUT 3 Y 4 GLOSAS Y AJUSTES" xfId="1927" xr:uid="{00000000-0005-0000-0000-000024040000}"/>
    <cellStyle name="_708 TUT 3 Y 4 GLOSAS Y AJUSTES_Det 20 Usu + Costosos " xfId="1928" xr:uid="{00000000-0005-0000-0000-000025040000}"/>
    <cellStyle name="_807 3 y 4 CTC GLOSAS Y AJUSTES" xfId="1929" xr:uid="{00000000-0005-0000-0000-000026040000}"/>
    <cellStyle name="_807 3 y 4 CTC GLOSAS Y AJUSTES_Det 20 Usu + Costosos " xfId="1930" xr:uid="{00000000-0005-0000-0000-000027040000}"/>
    <cellStyle name="_907 CTC 3 Y 4   GLOSAS Y AJUSTES" xfId="1931" xr:uid="{00000000-0005-0000-0000-000028040000}"/>
    <cellStyle name="_907 CTC 3 Y 4   GLOSAS Y AJUSTES_Det 20 Usu + Costosos " xfId="1932" xr:uid="{00000000-0005-0000-0000-000029040000}"/>
    <cellStyle name="_aaacATEP real" xfId="1933" xr:uid="{00000000-0005-0000-0000-00002A040000}"/>
    <cellStyle name="_aaacATEP real_Ingreso PRE" xfId="1934" xr:uid="{00000000-0005-0000-0000-00002B040000}"/>
    <cellStyle name="_aaacATEP real_Ingreso PRE_Reembolsos x Cont " xfId="1935" xr:uid="{00000000-0005-0000-0000-00002C040000}"/>
    <cellStyle name="_aaacATEP real_Reembolsos" xfId="1936" xr:uid="{00000000-0005-0000-0000-00002D040000}"/>
    <cellStyle name="_aaacATEP real_Reembolsos x Cont " xfId="1937" xr:uid="{00000000-0005-0000-0000-00002E040000}"/>
    <cellStyle name="_aaacATEP real_Reembolsos_Reembolsos x Cont " xfId="1938" xr:uid="{00000000-0005-0000-0000-00002F040000}"/>
    <cellStyle name="_aaacctc" xfId="1939" xr:uid="{00000000-0005-0000-0000-000030040000}"/>
    <cellStyle name="_aaacctc_Det 20 Usu + Costosos " xfId="1940" xr:uid="{00000000-0005-0000-0000-000031040000}"/>
    <cellStyle name="_aaactut" xfId="1941" xr:uid="{00000000-0005-0000-0000-000032040000}"/>
    <cellStyle name="_aaactut_Ingreso PRE" xfId="1942" xr:uid="{00000000-0005-0000-0000-000033040000}"/>
    <cellStyle name="_aaactut_Ingreso PRE_Reembolsos x Cont " xfId="1943" xr:uid="{00000000-0005-0000-0000-000034040000}"/>
    <cellStyle name="_aaactut_REASEGURO" xfId="1944" xr:uid="{00000000-0005-0000-0000-000035040000}"/>
    <cellStyle name="_aaactut_REASEGURO_1" xfId="1945" xr:uid="{00000000-0005-0000-0000-000036040000}"/>
    <cellStyle name="_aaactut_REASEGURO_1_Ingreso PRE" xfId="1946" xr:uid="{00000000-0005-0000-0000-000037040000}"/>
    <cellStyle name="_aaactut_REASEGURO_1_Ingreso PRE_Reembolsos x Cont " xfId="1947" xr:uid="{00000000-0005-0000-0000-000038040000}"/>
    <cellStyle name="_aaactut_REASEGURO_1_Reembolsos" xfId="1948" xr:uid="{00000000-0005-0000-0000-000039040000}"/>
    <cellStyle name="_aaactut_REASEGURO_1_Reembolsos x Cont " xfId="1949" xr:uid="{00000000-0005-0000-0000-00003A040000}"/>
    <cellStyle name="_aaactut_REASEGURO_1_Reembolsos_Reembolsos x Cont " xfId="1950" xr:uid="{00000000-0005-0000-0000-00003B040000}"/>
    <cellStyle name="_aaactut_REASEGURO_2" xfId="1951" xr:uid="{00000000-0005-0000-0000-00003C040000}"/>
    <cellStyle name="_aaactut_REASEGURO_2_Ingreso PRE" xfId="1952" xr:uid="{00000000-0005-0000-0000-00003D040000}"/>
    <cellStyle name="_aaactut_REASEGURO_2_Ingreso PRE_Reembolsos x Cont " xfId="1953" xr:uid="{00000000-0005-0000-0000-00003E040000}"/>
    <cellStyle name="_aaactut_REASEGURO_2_Reembolsos" xfId="1954" xr:uid="{00000000-0005-0000-0000-00003F040000}"/>
    <cellStyle name="_aaactut_REASEGURO_2_Reembolsos x Cont " xfId="1955" xr:uid="{00000000-0005-0000-0000-000040040000}"/>
    <cellStyle name="_aaactut_REASEGURO_2_Reembolsos_Reembolsos x Cont " xfId="1956" xr:uid="{00000000-0005-0000-0000-000041040000}"/>
    <cellStyle name="_aaactut_REASEGURO_3" xfId="1957" xr:uid="{00000000-0005-0000-0000-000042040000}"/>
    <cellStyle name="_aaactut_REASEGURO_3_Ingreso PRE" xfId="1958" xr:uid="{00000000-0005-0000-0000-000043040000}"/>
    <cellStyle name="_aaactut_REASEGURO_3_Ingreso PRE_Reembolsos x Cont " xfId="1959" xr:uid="{00000000-0005-0000-0000-000044040000}"/>
    <cellStyle name="_aaactut_REASEGURO_3_Reembolsos" xfId="1960" xr:uid="{00000000-0005-0000-0000-000045040000}"/>
    <cellStyle name="_aaactut_REASEGURO_3_Reembolsos x Cont " xfId="1961" xr:uid="{00000000-0005-0000-0000-000046040000}"/>
    <cellStyle name="_aaactut_REASEGURO_3_Reembolsos_Reembolsos x Cont " xfId="1962" xr:uid="{00000000-0005-0000-0000-000047040000}"/>
    <cellStyle name="_aaactut_REASEGURO_4" xfId="1963" xr:uid="{00000000-0005-0000-0000-000048040000}"/>
    <cellStyle name="_aaactut_REASEGURO_4_Reembolsos x Cont " xfId="1964" xr:uid="{00000000-0005-0000-0000-000049040000}"/>
    <cellStyle name="_aaactut_REASEGURO_Ingreso Jun 08 Mayo 09" xfId="1965" xr:uid="{00000000-0005-0000-0000-00004A040000}"/>
    <cellStyle name="_aaactut_REASEGURO_Reembolsos" xfId="1966" xr:uid="{00000000-0005-0000-0000-00004B040000}"/>
    <cellStyle name="_aaactut_REASEGURO_Reembolsos x Cont " xfId="1967" xr:uid="{00000000-0005-0000-0000-00004C040000}"/>
    <cellStyle name="_aaactut_REASEGURO_Us, Ing pos, Capita y Poliza" xfId="1968" xr:uid="{00000000-0005-0000-0000-00004D040000}"/>
    <cellStyle name="_aaactut_Reembolsos" xfId="1969" xr:uid="{00000000-0005-0000-0000-00004E040000}"/>
    <cellStyle name="_aaactut_Reembolsos x Cont " xfId="1970" xr:uid="{00000000-0005-0000-0000-00004F040000}"/>
    <cellStyle name="_aaactut_Reembolsos_Reembolsos x Cont " xfId="1971" xr:uid="{00000000-0005-0000-0000-000050040000}"/>
    <cellStyle name="_acatas edgar" xfId="1972" xr:uid="{00000000-0005-0000-0000-000051040000}"/>
    <cellStyle name="_acatas edgar_Det 20 Usu + Costosos " xfId="1973" xr:uid="{00000000-0005-0000-0000-000052040000}"/>
    <cellStyle name="_ACEPTACIONES Y AJUSTES CTC Y TUT DIC 08" xfId="1974" xr:uid="{00000000-0005-0000-0000-000053040000}"/>
    <cellStyle name="_ACEPTACIONES Y AJUSTES CTC Y TUT DIC 08_Det 20 Usu + Costosos " xfId="1975" xr:uid="{00000000-0005-0000-0000-000054040000}"/>
    <cellStyle name="_Acept-cartera-tut-3-15-oct-08" xfId="1976" xr:uid="{00000000-0005-0000-0000-000055040000}"/>
    <cellStyle name="_Acept-cartera-tut-3-15-oct-08_Det 20 Usu + Costosos " xfId="1977" xr:uid="{00000000-0005-0000-0000-000056040000}"/>
    <cellStyle name="_Acept-cartera-tut-4-13-nov-08" xfId="1978" xr:uid="{00000000-0005-0000-0000-000057040000}"/>
    <cellStyle name="_Acept-cartera-tut-4-13-nov-08_Det 20 Usu + Costosos " xfId="1979" xr:uid="{00000000-0005-0000-0000-000058040000}"/>
    <cellStyle name="_Ajuste radicacion Sep-14-2007 CTC" xfId="1980" xr:uid="{00000000-0005-0000-0000-000059040000}"/>
    <cellStyle name="_Ajuste radicacion Sep-14-2007 CTC_Det 20 Usu + Costosos " xfId="1981" xr:uid="{00000000-0005-0000-0000-00005A040000}"/>
    <cellStyle name="_AJUSTES" xfId="1982" xr:uid="{00000000-0005-0000-0000-00005B040000}"/>
    <cellStyle name="_ajustes a mayor valor 07012009" xfId="1983" xr:uid="{00000000-0005-0000-0000-00005C040000}"/>
    <cellStyle name="_ajustes a mayor valor 07012009_Det 20 Usu + Costosos " xfId="1984" xr:uid="{00000000-0005-0000-0000-00005D040000}"/>
    <cellStyle name="_AJUSTES A REPORTAR EN PRELIMINAR" xfId="1985" xr:uid="{00000000-0005-0000-0000-00005E040000}"/>
    <cellStyle name="_AJUSTES A REPORTAR EN PRELIMINAR_Det 20 Usu + Costosos " xfId="1986" xr:uid="{00000000-0005-0000-0000-00005F040000}"/>
    <cellStyle name="_ajustes reales febrero" xfId="1987" xr:uid="{00000000-0005-0000-0000-000060040000}"/>
    <cellStyle name="_ajustes reales febrero_Det 20 Usu + Costosos " xfId="1988" xr:uid="{00000000-0005-0000-0000-000061040000}"/>
    <cellStyle name="_Ajustes y glosas aceptadas CTC y Tutelas Dic 2007 Cierre" xfId="1989" xr:uid="{00000000-0005-0000-0000-000062040000}"/>
    <cellStyle name="_Ajustes y glosas aceptadas CTC y Tutelas Dic 2007 Cierre_Det 20 Usu + Costosos " xfId="1990" xr:uid="{00000000-0005-0000-0000-000063040000}"/>
    <cellStyle name="_Ajustes y glosas aceptadas CTC y Tutelas Ene 2008 CIERRE" xfId="1991" xr:uid="{00000000-0005-0000-0000-000064040000}"/>
    <cellStyle name="_Ajustes y glosas aceptadas CTC y Tutelas Ene 2008 CIERRE_Det 20 Usu + Costosos " xfId="1992" xr:uid="{00000000-0005-0000-0000-000065040000}"/>
    <cellStyle name="_Ajustes y glosas aceptadas CTC y Tutelas febrero 2008 CIERRE" xfId="1993" xr:uid="{00000000-0005-0000-0000-000066040000}"/>
    <cellStyle name="_Ajustes y glosas aceptadas CTC y Tutelas febrero 2008 CIERRE_Det 20 Usu + Costosos " xfId="1994" xr:uid="{00000000-0005-0000-0000-000067040000}"/>
    <cellStyle name="_Ajustes y glosas aceptadas CTC y Tutelas Marzo 2008" xfId="1995" xr:uid="{00000000-0005-0000-0000-000068040000}"/>
    <cellStyle name="_Ajustes y glosas aceptadas CTC y Tutelas Marzo 2008_Det 20 Usu + Costosos " xfId="1996" xr:uid="{00000000-0005-0000-0000-000069040000}"/>
    <cellStyle name="_Ajustes y glosas aceptadas CTC y Tutelas mayo 2008" xfId="1997" xr:uid="{00000000-0005-0000-0000-00006A040000}"/>
    <cellStyle name="_Ajustes y glosas aceptadas CTC y Tutelas mayo 2008_Det 20 Usu + Costosos " xfId="1998" xr:uid="{00000000-0005-0000-0000-00006B040000}"/>
    <cellStyle name="_AJUSTES_Det 20 Usu + Costosos " xfId="1999" xr:uid="{00000000-0005-0000-0000-00006C040000}"/>
    <cellStyle name="_Anexos Renovación 2007-2008" xfId="66" xr:uid="{00000000-0005-0000-0000-000036000000}"/>
    <cellStyle name="_Anexos Renovación 2007-2008 10" xfId="2000" xr:uid="{00000000-0005-0000-0000-00006E040000}"/>
    <cellStyle name="_Anexos Renovación 2007-2008 11" xfId="2001" xr:uid="{00000000-0005-0000-0000-00006F040000}"/>
    <cellStyle name="_Anexos Renovación 2007-2008 2" xfId="2002" xr:uid="{00000000-0005-0000-0000-000070040000}"/>
    <cellStyle name="_Anexos Renovación 2007-2008 3" xfId="2003" xr:uid="{00000000-0005-0000-0000-000071040000}"/>
    <cellStyle name="_Anexos Renovación 2007-2008 4" xfId="2004" xr:uid="{00000000-0005-0000-0000-000072040000}"/>
    <cellStyle name="_Anexos Renovación 2007-2008 5" xfId="2005" xr:uid="{00000000-0005-0000-0000-000073040000}"/>
    <cellStyle name="_Anexos Renovación 2007-2008 6" xfId="2006" xr:uid="{00000000-0005-0000-0000-000074040000}"/>
    <cellStyle name="_Anexos Renovación 2007-2008 7" xfId="2007" xr:uid="{00000000-0005-0000-0000-000075040000}"/>
    <cellStyle name="_Anexos Renovación 2007-2008 8" xfId="2008" xr:uid="{00000000-0005-0000-0000-000076040000}"/>
    <cellStyle name="_Anexos Renovación 2007-2008 9" xfId="2009" xr:uid="{00000000-0005-0000-0000-000077040000}"/>
    <cellStyle name="_Anexos Renovación 2007-2008_3. Slips Vida DEFINITIVOS" xfId="67" xr:uid="{00000000-0005-0000-0000-000037000000}"/>
    <cellStyle name="_Anexos Renovación 2009-201077" xfId="68" xr:uid="{00000000-0005-0000-0000-000038000000}"/>
    <cellStyle name="_Anexos Renovación 2009-201077 10" xfId="2010" xr:uid="{00000000-0005-0000-0000-000079040000}"/>
    <cellStyle name="_Anexos Renovación 2009-201077 11" xfId="2011" xr:uid="{00000000-0005-0000-0000-00007A040000}"/>
    <cellStyle name="_Anexos Renovación 2009-201077 2" xfId="2012" xr:uid="{00000000-0005-0000-0000-00007B040000}"/>
    <cellStyle name="_Anexos Renovación 2009-201077 3" xfId="2013" xr:uid="{00000000-0005-0000-0000-00007C040000}"/>
    <cellStyle name="_Anexos Renovación 2009-201077 4" xfId="2014" xr:uid="{00000000-0005-0000-0000-00007D040000}"/>
    <cellStyle name="_Anexos Renovación 2009-201077 5" xfId="2015" xr:uid="{00000000-0005-0000-0000-00007E040000}"/>
    <cellStyle name="_Anexos Renovación 2009-201077 6" xfId="2016" xr:uid="{00000000-0005-0000-0000-00007F040000}"/>
    <cellStyle name="_Anexos Renovación 2009-201077 7" xfId="2017" xr:uid="{00000000-0005-0000-0000-000080040000}"/>
    <cellStyle name="_Anexos Renovación 2009-201077 8" xfId="2018" xr:uid="{00000000-0005-0000-0000-000081040000}"/>
    <cellStyle name="_Anexos Renovación 2009-201077 9" xfId="2019" xr:uid="{00000000-0005-0000-0000-000082040000}"/>
    <cellStyle name="_Anexos Renovación 2009-201077_3. Slips Vida DEFINITIVOS" xfId="69" xr:uid="{00000000-0005-0000-0000-000039000000}"/>
    <cellStyle name="_ANTERIORES281107" xfId="2020" xr:uid="{00000000-0005-0000-0000-000083040000}"/>
    <cellStyle name="_ANTERIORES281107_Det 20 Usu + Costosos " xfId="2021" xr:uid="{00000000-0005-0000-0000-000084040000}"/>
    <cellStyle name="_AUTOS CIAT FUNCIONARIOS FULL COBERTURA 2006-2007-1" xfId="70" xr:uid="{00000000-0005-0000-0000-00003A000000}"/>
    <cellStyle name="_autos plasticel 2007" xfId="71" xr:uid="{00000000-0005-0000-0000-00003B000000}"/>
    <cellStyle name="_AUTOS RIOPAILA INDUSTRIAL" xfId="72" xr:uid="{00000000-0005-0000-0000-00003C000000}"/>
    <cellStyle name="_BMS TERCEROS" xfId="73" xr:uid="{00000000-0005-0000-0000-00003D000000}"/>
    <cellStyle name="_Bolivar Cobro Junio  2011" xfId="5232" xr:uid="{00000000-0005-0000-0000-000085040000}"/>
    <cellStyle name="_BONLAM ANDINA - AON" xfId="74" xr:uid="{00000000-0005-0000-0000-00003E000000}"/>
    <cellStyle name="_CCA VGNC NV1 24 06 2010" xfId="5233" xr:uid="{00000000-0005-0000-0000-000086040000}"/>
    <cellStyle name="_CEMEX comparativo JULIO 2006 final PLANTILLA" xfId="75" xr:uid="{00000000-0005-0000-0000-00003F000000}"/>
    <cellStyle name="_ciatransl" xfId="76" xr:uid="{00000000-0005-0000-0000-000040000000}"/>
    <cellStyle name="_cierre" xfId="2022" xr:uid="{00000000-0005-0000-0000-000089040000}"/>
    <cellStyle name="_CIERRE (2)" xfId="2023" xr:uid="{00000000-0005-0000-0000-00008A040000}"/>
    <cellStyle name="_CIERRE (2)_Det 20 Usu + Costosos " xfId="2024" xr:uid="{00000000-0005-0000-0000-00008B040000}"/>
    <cellStyle name="_CIERRE 103 (2)" xfId="2025" xr:uid="{00000000-0005-0000-0000-00008C040000}"/>
    <cellStyle name="_CIERRE 103 (2)_Det 20 Usu + Costosos " xfId="2026" xr:uid="{00000000-0005-0000-0000-00008D040000}"/>
    <cellStyle name="_CIERRE ABRIL 2008" xfId="2027" xr:uid="{00000000-0005-0000-0000-00008E040000}"/>
    <cellStyle name="_CIERRE ABRIL 2008 (2)" xfId="2028" xr:uid="{00000000-0005-0000-0000-00008F040000}"/>
    <cellStyle name="_CIERRE ABRIL 2008 (2)_Det 20 Usu + Costosos " xfId="2029" xr:uid="{00000000-0005-0000-0000-000090040000}"/>
    <cellStyle name="_CIERRE ABRIL 2008_Det 20 Usu + Costosos " xfId="2030" xr:uid="{00000000-0005-0000-0000-000091040000}"/>
    <cellStyle name="_CIERRE AGOSTO (2)" xfId="2031" xr:uid="{00000000-0005-0000-0000-000092040000}"/>
    <cellStyle name="_CIERRE AGOSTO (2)_Det 20 Usu + Costosos " xfId="2032" xr:uid="{00000000-0005-0000-0000-000093040000}"/>
    <cellStyle name="_CIERRE DICIEMBRE 2008 (5)" xfId="2033" xr:uid="{00000000-0005-0000-0000-000094040000}"/>
    <cellStyle name="_CIERRE DICIEMBRE 2008 (5)_Det 20 Usu + Costosos " xfId="2034" xr:uid="{00000000-0005-0000-0000-000095040000}"/>
    <cellStyle name="_CIERRE DICIEMBRE preliminar 08-01-2007" xfId="2035" xr:uid="{00000000-0005-0000-0000-000096040000}"/>
    <cellStyle name="_CIERRE DICIEMBRE preliminar 08-01-2007_Det 20 Usu + Costosos " xfId="2036" xr:uid="{00000000-0005-0000-0000-000097040000}"/>
    <cellStyle name="_Cierre Enero" xfId="2037" xr:uid="{00000000-0005-0000-0000-000098040000}"/>
    <cellStyle name="_Cierre Enero_Ingreso PRE" xfId="2038" xr:uid="{00000000-0005-0000-0000-000099040000}"/>
    <cellStyle name="_Cierre Enero_Ingreso PRE_Reembolsos x Cont " xfId="2039" xr:uid="{00000000-0005-0000-0000-00009A040000}"/>
    <cellStyle name="_Cierre Enero_REASEGURO" xfId="2040" xr:uid="{00000000-0005-0000-0000-00009B040000}"/>
    <cellStyle name="_Cierre Enero_REASEGURO_Ingreso PRE" xfId="2041" xr:uid="{00000000-0005-0000-0000-00009C040000}"/>
    <cellStyle name="_Cierre Enero_REASEGURO_Ingreso PRE_Reembolsos x Cont " xfId="2042" xr:uid="{00000000-0005-0000-0000-00009D040000}"/>
    <cellStyle name="_Cierre Enero_REASEGURO_Reembolsos" xfId="2043" xr:uid="{00000000-0005-0000-0000-00009E040000}"/>
    <cellStyle name="_Cierre Enero_REASEGURO_Reembolsos x Cont " xfId="2044" xr:uid="{00000000-0005-0000-0000-00009F040000}"/>
    <cellStyle name="_Cierre Enero_REASEGURO_Reembolsos_Reembolsos x Cont " xfId="2045" xr:uid="{00000000-0005-0000-0000-0000A0040000}"/>
    <cellStyle name="_Cierre Enero_Reembolsos" xfId="2046" xr:uid="{00000000-0005-0000-0000-0000A1040000}"/>
    <cellStyle name="_Cierre Enero_Reembolsos x Cont " xfId="2047" xr:uid="{00000000-0005-0000-0000-0000A2040000}"/>
    <cellStyle name="_Cierre Enero_Reembolsos_Reembolsos x Cont " xfId="2048" xr:uid="{00000000-0005-0000-0000-0000A3040000}"/>
    <cellStyle name="_CIERRE FEBRERO 2008" xfId="2049" xr:uid="{00000000-0005-0000-0000-0000A4040000}"/>
    <cellStyle name="_CIERRE FEBRERO 2008_Det 20 Usu + Costosos " xfId="2050" xr:uid="{00000000-0005-0000-0000-0000A5040000}"/>
    <cellStyle name="_CIERRE JULIO 2008" xfId="2051" xr:uid="{00000000-0005-0000-0000-0000A6040000}"/>
    <cellStyle name="_CIERRE JULIO 2008_Det 20 Usu + Costosos " xfId="2052" xr:uid="{00000000-0005-0000-0000-0000A7040000}"/>
    <cellStyle name="_CIERRE JULIO-2008" xfId="2053" xr:uid="{00000000-0005-0000-0000-0000A8040000}"/>
    <cellStyle name="_CIERRE JULIO-2008_Det 20 Usu + Costosos " xfId="2054" xr:uid="{00000000-0005-0000-0000-0000A9040000}"/>
    <cellStyle name="_cierre junio 2008" xfId="2055" xr:uid="{00000000-0005-0000-0000-0000AA040000}"/>
    <cellStyle name="_CIERRE JUNIO 2008 (2)" xfId="2056" xr:uid="{00000000-0005-0000-0000-0000AB040000}"/>
    <cellStyle name="_CIERRE JUNIO 2008 (2)_Det 20 Usu + Costosos " xfId="2057" xr:uid="{00000000-0005-0000-0000-0000AC040000}"/>
    <cellStyle name="_cierre junio 2008_Det 20 Usu + Costosos " xfId="2058" xr:uid="{00000000-0005-0000-0000-0000AD040000}"/>
    <cellStyle name="_CIERRE MARZO 2009" xfId="2059" xr:uid="{00000000-0005-0000-0000-0000AE040000}"/>
    <cellStyle name="_CIERRE MARZO 2009_Det 20 Usu + Costosos " xfId="2060" xr:uid="{00000000-0005-0000-0000-0000AF040000}"/>
    <cellStyle name="_CIERRE MAYO 2008" xfId="2061" xr:uid="{00000000-0005-0000-0000-0000B0040000}"/>
    <cellStyle name="_CIERRE MAYO 2008_Det 20 Usu + Costosos " xfId="2062" xr:uid="{00000000-0005-0000-0000-0000B1040000}"/>
    <cellStyle name="_CIERRE MAYO rafa" xfId="2063" xr:uid="{00000000-0005-0000-0000-0000B2040000}"/>
    <cellStyle name="_CIERRE MAYO rafa_Det 20 Usu + Costosos " xfId="2064" xr:uid="{00000000-0005-0000-0000-0000B3040000}"/>
    <cellStyle name="_Cierre Noviembre" xfId="2065" xr:uid="{00000000-0005-0000-0000-0000B4040000}"/>
    <cellStyle name="_Cierre Noviembre_Ingreso PRE" xfId="2066" xr:uid="{00000000-0005-0000-0000-0000B5040000}"/>
    <cellStyle name="_Cierre Noviembre_Ingreso PRE_Reembolsos x Cont " xfId="2067" xr:uid="{00000000-0005-0000-0000-0000B6040000}"/>
    <cellStyle name="_Cierre Noviembre_REASEGURO" xfId="2068" xr:uid="{00000000-0005-0000-0000-0000B7040000}"/>
    <cellStyle name="_Cierre Noviembre_REASEGURO_Ingreso PRE" xfId="2069" xr:uid="{00000000-0005-0000-0000-0000B8040000}"/>
    <cellStyle name="_Cierre Noviembre_REASEGURO_Ingreso PRE_Reembolsos x Cont " xfId="2070" xr:uid="{00000000-0005-0000-0000-0000B9040000}"/>
    <cellStyle name="_Cierre Noviembre_REASEGURO_Reembolsos" xfId="2071" xr:uid="{00000000-0005-0000-0000-0000BA040000}"/>
    <cellStyle name="_Cierre Noviembre_REASEGURO_Reembolsos x Cont " xfId="2072" xr:uid="{00000000-0005-0000-0000-0000BB040000}"/>
    <cellStyle name="_Cierre Noviembre_REASEGURO_Reembolsos_Reembolsos x Cont " xfId="2073" xr:uid="{00000000-0005-0000-0000-0000BC040000}"/>
    <cellStyle name="_Cierre Noviembre_Reembolsos" xfId="2074" xr:uid="{00000000-0005-0000-0000-0000BD040000}"/>
    <cellStyle name="_Cierre Noviembre_Reembolsos x Cont " xfId="2075" xr:uid="{00000000-0005-0000-0000-0000BE040000}"/>
    <cellStyle name="_Cierre Noviembre_Reembolsos_Reembolsos x Cont " xfId="2076" xr:uid="{00000000-0005-0000-0000-0000BF040000}"/>
    <cellStyle name="_Cierre Octubre" xfId="2077" xr:uid="{00000000-0005-0000-0000-0000C0040000}"/>
    <cellStyle name="_Cierre Octubre_Ingreso PRE" xfId="2078" xr:uid="{00000000-0005-0000-0000-0000C1040000}"/>
    <cellStyle name="_Cierre Octubre_Ingreso PRE_Reembolsos x Cont " xfId="2079" xr:uid="{00000000-0005-0000-0000-0000C2040000}"/>
    <cellStyle name="_Cierre Octubre_REASEGURO" xfId="2080" xr:uid="{00000000-0005-0000-0000-0000C3040000}"/>
    <cellStyle name="_Cierre Octubre_REASEGURO_Ingreso PRE" xfId="2081" xr:uid="{00000000-0005-0000-0000-0000C4040000}"/>
    <cellStyle name="_Cierre Octubre_REASEGURO_Ingreso PRE_Reembolsos x Cont " xfId="2082" xr:uid="{00000000-0005-0000-0000-0000C5040000}"/>
    <cellStyle name="_Cierre Octubre_REASEGURO_Reembolsos" xfId="2083" xr:uid="{00000000-0005-0000-0000-0000C6040000}"/>
    <cellStyle name="_Cierre Octubre_REASEGURO_Reembolsos x Cont " xfId="2084" xr:uid="{00000000-0005-0000-0000-0000C7040000}"/>
    <cellStyle name="_Cierre Octubre_REASEGURO_Reembolsos_Reembolsos x Cont " xfId="2085" xr:uid="{00000000-0005-0000-0000-0000C8040000}"/>
    <cellStyle name="_Cierre Octubre_Reembolsos" xfId="2086" xr:uid="{00000000-0005-0000-0000-0000C9040000}"/>
    <cellStyle name="_Cierre Octubre_Reembolsos x Cont " xfId="2087" xr:uid="{00000000-0005-0000-0000-0000CA040000}"/>
    <cellStyle name="_Cierre Octubre_Reembolsos_Reembolsos x Cont " xfId="2088" xr:uid="{00000000-0005-0000-0000-0000CB040000}"/>
    <cellStyle name="_CIERRE OCTUBREtut" xfId="2089" xr:uid="{00000000-0005-0000-0000-0000CC040000}"/>
    <cellStyle name="_CIERRE OCTUBREtut_Det 20 Usu + Costosos " xfId="2090" xr:uid="{00000000-0005-0000-0000-0000CD040000}"/>
    <cellStyle name="_CIERRE SEP 2008" xfId="2091" xr:uid="{00000000-0005-0000-0000-0000CE040000}"/>
    <cellStyle name="_CIERRE SEP 2008_Det 20 Usu + Costosos " xfId="2092" xr:uid="{00000000-0005-0000-0000-0000CF040000}"/>
    <cellStyle name="_CIERRE TUTELAS" xfId="2093" xr:uid="{00000000-0005-0000-0000-0000D0040000}"/>
    <cellStyle name="_CIERRE TUTELAS (2)" xfId="2094" xr:uid="{00000000-0005-0000-0000-0000D1040000}"/>
    <cellStyle name="_CIERRE TUTELAS (2)_Det 20 Usu + Costosos " xfId="2095" xr:uid="{00000000-0005-0000-0000-0000D2040000}"/>
    <cellStyle name="_CIERRE TUTELAS_Det 20 Usu + Costosos " xfId="2096" xr:uid="{00000000-0005-0000-0000-0000D3040000}"/>
    <cellStyle name="_cierre_Det 20 Usu + Costosos " xfId="2097" xr:uid="{00000000-0005-0000-0000-0000D4040000}"/>
    <cellStyle name="_CIERRE07112007" xfId="2098" xr:uid="{00000000-0005-0000-0000-0000D5040000}"/>
    <cellStyle name="_CIERRE07112007_Det 20 Usu + Costosos " xfId="2099" xr:uid="{00000000-0005-0000-0000-0000D6040000}"/>
    <cellStyle name="_CIERRE-106" xfId="2100" xr:uid="{00000000-0005-0000-0000-0000D7040000}"/>
    <cellStyle name="_CIERRE-106_Det 20 Usu + Costosos " xfId="2101" xr:uid="{00000000-0005-0000-0000-0000D8040000}"/>
    <cellStyle name="_CIERRE13022008" xfId="2102" xr:uid="{00000000-0005-0000-0000-0000D9040000}"/>
    <cellStyle name="_CIERRE13022008_Det 20 Usu + Costosos " xfId="2103" xr:uid="{00000000-0005-0000-0000-0000DA040000}"/>
    <cellStyle name="_CIERREE A 10 JULIO" xfId="2104" xr:uid="{00000000-0005-0000-0000-0000DB040000}"/>
    <cellStyle name="_CIERREE A 10 JULIO_Det 20 Usu + Costosos " xfId="2105" xr:uid="{00000000-0005-0000-0000-0000DC040000}"/>
    <cellStyle name="_CIERREE FEBRERO 2008" xfId="2106" xr:uid="{00000000-0005-0000-0000-0000DD040000}"/>
    <cellStyle name="_CIERREE FEBRERO 2008_Det 20 Usu + Costosos " xfId="2107" xr:uid="{00000000-0005-0000-0000-0000DE040000}"/>
    <cellStyle name="_CIERREMARZO08" xfId="2108" xr:uid="{00000000-0005-0000-0000-0000DF040000}"/>
    <cellStyle name="_CIERREMARZO08_Det 20 Usu + Costosos " xfId="2109" xr:uid="{00000000-0005-0000-0000-0000E0040000}"/>
    <cellStyle name="_CLOROX" xfId="2110" xr:uid="{00000000-0005-0000-0000-0000E1040000}"/>
    <cellStyle name="_Coberturas Adicionales Superintendencia Nal. de Salud" xfId="77" xr:uid="{00000000-0005-0000-0000-000041000000}"/>
    <cellStyle name="_Coberturas Adicionales Superintendencia Nal. de Salud 1" xfId="2111" xr:uid="{00000000-0005-0000-0000-0000E3040000}"/>
    <cellStyle name="_Coberturas Adicionales Superintendencia Nal. de Salud 1 10" xfId="2112" xr:uid="{00000000-0005-0000-0000-0000E4040000}"/>
    <cellStyle name="_Coberturas Adicionales Superintendencia Nal. de Salud 1 11" xfId="2113" xr:uid="{00000000-0005-0000-0000-0000E5040000}"/>
    <cellStyle name="_Coberturas Adicionales Superintendencia Nal. de Salud 1 2" xfId="2114" xr:uid="{00000000-0005-0000-0000-0000E6040000}"/>
    <cellStyle name="_Coberturas Adicionales Superintendencia Nal. de Salud 1 3" xfId="2115" xr:uid="{00000000-0005-0000-0000-0000E7040000}"/>
    <cellStyle name="_Coberturas Adicionales Superintendencia Nal. de Salud 1 4" xfId="2116" xr:uid="{00000000-0005-0000-0000-0000E8040000}"/>
    <cellStyle name="_Coberturas Adicionales Superintendencia Nal. de Salud 1 5" xfId="2117" xr:uid="{00000000-0005-0000-0000-0000E9040000}"/>
    <cellStyle name="_Coberturas Adicionales Superintendencia Nal. de Salud 1 6" xfId="2118" xr:uid="{00000000-0005-0000-0000-0000EA040000}"/>
    <cellStyle name="_Coberturas Adicionales Superintendencia Nal. de Salud 1 7" xfId="2119" xr:uid="{00000000-0005-0000-0000-0000EB040000}"/>
    <cellStyle name="_Coberturas Adicionales Superintendencia Nal. de Salud 1 8" xfId="2120" xr:uid="{00000000-0005-0000-0000-0000EC040000}"/>
    <cellStyle name="_Coberturas Adicionales Superintendencia Nal. de Salud 1 9" xfId="2121" xr:uid="{00000000-0005-0000-0000-0000ED040000}"/>
    <cellStyle name="_Coberturas Adicionales Superintendencia Nal. de Salud 10" xfId="2122" xr:uid="{00000000-0005-0000-0000-0000EE040000}"/>
    <cellStyle name="_Coberturas Adicionales Superintendencia Nal. de Salud 11" xfId="2123" xr:uid="{00000000-0005-0000-0000-0000EF040000}"/>
    <cellStyle name="_Coberturas Adicionales Superintendencia Nal. de Salud 2" xfId="2124" xr:uid="{00000000-0005-0000-0000-0000F0040000}"/>
    <cellStyle name="_Coberturas Adicionales Superintendencia Nal. de Salud 3" xfId="2125" xr:uid="{00000000-0005-0000-0000-0000F1040000}"/>
    <cellStyle name="_Coberturas Adicionales Superintendencia Nal. de Salud 4" xfId="2126" xr:uid="{00000000-0005-0000-0000-0000F2040000}"/>
    <cellStyle name="_Coberturas Adicionales Superintendencia Nal. de Salud 5" xfId="2127" xr:uid="{00000000-0005-0000-0000-0000F3040000}"/>
    <cellStyle name="_Coberturas Adicionales Superintendencia Nal. de Salud 6" xfId="2128" xr:uid="{00000000-0005-0000-0000-0000F4040000}"/>
    <cellStyle name="_Coberturas Adicionales Superintendencia Nal. de Salud 7" xfId="2129" xr:uid="{00000000-0005-0000-0000-0000F5040000}"/>
    <cellStyle name="_Coberturas Adicionales Superintendencia Nal. de Salud 8" xfId="2130" xr:uid="{00000000-0005-0000-0000-0000F6040000}"/>
    <cellStyle name="_Coberturas Adicionales Superintendencia Nal. de Salud 9" xfId="2131" xr:uid="{00000000-0005-0000-0000-0000F7040000}"/>
    <cellStyle name="_Coberturas Adicionales Superintendencia Nal. de Salud_Ev.SANOFI" xfId="2132" xr:uid="{00000000-0005-0000-0000-0000F8040000}"/>
    <cellStyle name="_Coberturas Adicionales Superintendencia Nal. de Salud_GRUPOS II 2012 (G - X).xls" xfId="2133" xr:uid="{00000000-0005-0000-0000-0000F9040000}"/>
    <cellStyle name="_Coberturas Adicionales Superintendencia Nal. de Salud_GRUPOS II 2012 (G - X).xls 10" xfId="2134" xr:uid="{00000000-0005-0000-0000-0000FA040000}"/>
    <cellStyle name="_Coberturas Adicionales Superintendencia Nal. de Salud_GRUPOS II 2012 (G - X).xls 11" xfId="2135" xr:uid="{00000000-0005-0000-0000-0000FB040000}"/>
    <cellStyle name="_Coberturas Adicionales Superintendencia Nal. de Salud_GRUPOS II 2012 (G - X).xls 2" xfId="2136" xr:uid="{00000000-0005-0000-0000-0000FC040000}"/>
    <cellStyle name="_Coberturas Adicionales Superintendencia Nal. de Salud_GRUPOS II 2012 (G - X).xls 3" xfId="2137" xr:uid="{00000000-0005-0000-0000-0000FD040000}"/>
    <cellStyle name="_Coberturas Adicionales Superintendencia Nal. de Salud_GRUPOS II 2012 (G - X).xls 4" xfId="2138" xr:uid="{00000000-0005-0000-0000-0000FE040000}"/>
    <cellStyle name="_Coberturas Adicionales Superintendencia Nal. de Salud_GRUPOS II 2012 (G - X).xls 5" xfId="2139" xr:uid="{00000000-0005-0000-0000-0000FF040000}"/>
    <cellStyle name="_Coberturas Adicionales Superintendencia Nal. de Salud_GRUPOS II 2012 (G - X).xls 6" xfId="2140" xr:uid="{00000000-0005-0000-0000-000000050000}"/>
    <cellStyle name="_Coberturas Adicionales Superintendencia Nal. de Salud_GRUPOS II 2012 (G - X).xls 7" xfId="2141" xr:uid="{00000000-0005-0000-0000-000001050000}"/>
    <cellStyle name="_Coberturas Adicionales Superintendencia Nal. de Salud_GRUPOS II 2012 (G - X).xls 8" xfId="2142" xr:uid="{00000000-0005-0000-0000-000002050000}"/>
    <cellStyle name="_Coberturas Adicionales Superintendencia Nal. de Salud_GRUPOS II 2012 (G - X).xls 9" xfId="2143" xr:uid="{00000000-0005-0000-0000-000003050000}"/>
    <cellStyle name="_Coberturas Adicionales Superintendencia Nal. de Salud_GRUPOS II 2013 (G - X).xls" xfId="2144" xr:uid="{00000000-0005-0000-0000-000004050000}"/>
    <cellStyle name="_Coberturas Adicionales Superintendencia Nal. de Salud_GRUPOS II 2013 (G - X).xls 10" xfId="2145" xr:uid="{00000000-0005-0000-0000-000005050000}"/>
    <cellStyle name="_Coberturas Adicionales Superintendencia Nal. de Salud_GRUPOS II 2013 (G - X).xls 11" xfId="2146" xr:uid="{00000000-0005-0000-0000-000006050000}"/>
    <cellStyle name="_Coberturas Adicionales Superintendencia Nal. de Salud_GRUPOS II 2013 (G - X).xls 2" xfId="2147" xr:uid="{00000000-0005-0000-0000-000007050000}"/>
    <cellStyle name="_Coberturas Adicionales Superintendencia Nal. de Salud_GRUPOS II 2013 (G - X).xls 3" xfId="2148" xr:uid="{00000000-0005-0000-0000-000008050000}"/>
    <cellStyle name="_Coberturas Adicionales Superintendencia Nal. de Salud_GRUPOS II 2013 (G - X).xls 4" xfId="2149" xr:uid="{00000000-0005-0000-0000-000009050000}"/>
    <cellStyle name="_Coberturas Adicionales Superintendencia Nal. de Salud_GRUPOS II 2013 (G - X).xls 5" xfId="2150" xr:uid="{00000000-0005-0000-0000-00000A050000}"/>
    <cellStyle name="_Coberturas Adicionales Superintendencia Nal. de Salud_GRUPOS II 2013 (G - X).xls 6" xfId="2151" xr:uid="{00000000-0005-0000-0000-00000B050000}"/>
    <cellStyle name="_Coberturas Adicionales Superintendencia Nal. de Salud_GRUPOS II 2013 (G - X).xls 7" xfId="2152" xr:uid="{00000000-0005-0000-0000-00000C050000}"/>
    <cellStyle name="_Coberturas Adicionales Superintendencia Nal. de Salud_GRUPOS II 2013 (G - X).xls 8" xfId="2153" xr:uid="{00000000-0005-0000-0000-00000D050000}"/>
    <cellStyle name="_Coberturas Adicionales Superintendencia Nal. de Salud_GRUPOS II 2013 (G - X).xls 9" xfId="2154" xr:uid="{00000000-0005-0000-0000-00000E050000}"/>
    <cellStyle name="_Coberturas Adicionales Superintendencia Nal. de Salud_INCREMENTO ENERO 2012 F-G" xfId="2155" xr:uid="{00000000-0005-0000-0000-00000F050000}"/>
    <cellStyle name="_Coberturas Adicionales Superintendencia Nal. de Salud_INCREMENTO ENERO 2012 F-G.xls" xfId="2156" xr:uid="{00000000-0005-0000-0000-000010050000}"/>
    <cellStyle name="_Coberturas Adicionales Superintendencia Nal. de Salud_INCREMENTO ENERO 2013 F-G" xfId="2157" xr:uid="{00000000-0005-0000-0000-000011050000}"/>
    <cellStyle name="_Coberturas Adicionales Superintendencia Nal. de Salud_INCREMENTO ENERO 2013 M-X" xfId="2158" xr:uid="{00000000-0005-0000-0000-000012050000}"/>
    <cellStyle name="_Coberturas Adicionales Superintendencia Nal. de Salud_INCREMENTO ENERO 2013 M-X 10" xfId="2159" xr:uid="{00000000-0005-0000-0000-000013050000}"/>
    <cellStyle name="_Coberturas Adicionales Superintendencia Nal. de Salud_INCREMENTO ENERO 2013 M-X 11" xfId="2160" xr:uid="{00000000-0005-0000-0000-000014050000}"/>
    <cellStyle name="_Coberturas Adicionales Superintendencia Nal. de Salud_INCREMENTO ENERO 2013 M-X 2" xfId="2161" xr:uid="{00000000-0005-0000-0000-000015050000}"/>
    <cellStyle name="_Coberturas Adicionales Superintendencia Nal. de Salud_INCREMENTO ENERO 2013 M-X 3" xfId="2162" xr:uid="{00000000-0005-0000-0000-000016050000}"/>
    <cellStyle name="_Coberturas Adicionales Superintendencia Nal. de Salud_INCREMENTO ENERO 2013 M-X 4" xfId="2163" xr:uid="{00000000-0005-0000-0000-000017050000}"/>
    <cellStyle name="_Coberturas Adicionales Superintendencia Nal. de Salud_INCREMENTO ENERO 2013 M-X 5" xfId="2164" xr:uid="{00000000-0005-0000-0000-000018050000}"/>
    <cellStyle name="_Coberturas Adicionales Superintendencia Nal. de Salud_INCREMENTO ENERO 2013 M-X 6" xfId="2165" xr:uid="{00000000-0005-0000-0000-000019050000}"/>
    <cellStyle name="_Coberturas Adicionales Superintendencia Nal. de Salud_INCREMENTO ENERO 2013 M-X 7" xfId="2166" xr:uid="{00000000-0005-0000-0000-00001A050000}"/>
    <cellStyle name="_Coberturas Adicionales Superintendencia Nal. de Salud_INCREMENTO ENERO 2013 M-X 8" xfId="2167" xr:uid="{00000000-0005-0000-0000-00001B050000}"/>
    <cellStyle name="_Coberturas Adicionales Superintendencia Nal. de Salud_INCREMENTO ENERO 2013 M-X 9" xfId="2168" xr:uid="{00000000-0005-0000-0000-00001C050000}"/>
    <cellStyle name="_Coberturas Adicionales Superintendencia Nal. de Salud_Libro2" xfId="2169" xr:uid="{00000000-0005-0000-0000-00001D050000}"/>
    <cellStyle name="_Coberturas Adicionales Superintendencia Nal. de Salud_Libro2 10" xfId="2170" xr:uid="{00000000-0005-0000-0000-00001E050000}"/>
    <cellStyle name="_Coberturas Adicionales Superintendencia Nal. de Salud_Libro2 11" xfId="2171" xr:uid="{00000000-0005-0000-0000-00001F050000}"/>
    <cellStyle name="_Coberturas Adicionales Superintendencia Nal. de Salud_Libro2 2" xfId="2172" xr:uid="{00000000-0005-0000-0000-000020050000}"/>
    <cellStyle name="_Coberturas Adicionales Superintendencia Nal. de Salud_Libro2 3" xfId="2173" xr:uid="{00000000-0005-0000-0000-000021050000}"/>
    <cellStyle name="_Coberturas Adicionales Superintendencia Nal. de Salud_Libro2 4" xfId="2174" xr:uid="{00000000-0005-0000-0000-000022050000}"/>
    <cellStyle name="_Coberturas Adicionales Superintendencia Nal. de Salud_Libro2 5" xfId="2175" xr:uid="{00000000-0005-0000-0000-000023050000}"/>
    <cellStyle name="_Coberturas Adicionales Superintendencia Nal. de Salud_Libro2 6" xfId="2176" xr:uid="{00000000-0005-0000-0000-000024050000}"/>
    <cellStyle name="_Coberturas Adicionales Superintendencia Nal. de Salud_Libro2 7" xfId="2177" xr:uid="{00000000-0005-0000-0000-000025050000}"/>
    <cellStyle name="_Coberturas Adicionales Superintendencia Nal. de Salud_Libro2 8" xfId="2178" xr:uid="{00000000-0005-0000-0000-000026050000}"/>
    <cellStyle name="_Coberturas Adicionales Superintendencia Nal. de Salud_Libro2 9" xfId="2179" xr:uid="{00000000-0005-0000-0000-000027050000}"/>
    <cellStyle name="_Coberturas Adicionales Superintendencia Nal. de Salud_SLIP DE RENOVACION 2013 (3)" xfId="2180" xr:uid="{00000000-0005-0000-0000-000028050000}"/>
    <cellStyle name="_Coberturas Adicionales Superintendencia Nal. de Salud_Tarifas 2012" xfId="2181" xr:uid="{00000000-0005-0000-0000-000029050000}"/>
    <cellStyle name="_Coberturas Adicionales Superintendencia Nal. de Salud_Tarifas Cavipetrol 160511" xfId="2182" xr:uid="{00000000-0005-0000-0000-00002A050000}"/>
    <cellStyle name="_COBERTURAS COLMEDICA 2009 (3)" xfId="78" xr:uid="{00000000-0005-0000-0000-000042000000}"/>
    <cellStyle name="_Cobro Agosto Liberty" xfId="79" xr:uid="{00000000-0005-0000-0000-000043000000}"/>
    <cellStyle name="_COLMEDICA TARIFAS ELI LILLY 2008.DHernandez" xfId="2183" xr:uid="{00000000-0005-0000-0000-00002D050000}"/>
    <cellStyle name="_COLMEDICA TARIFAS ELI LILLY 2008.DHernandez_GRUPOS II 2011 (G - X).xls" xfId="2184" xr:uid="{00000000-0005-0000-0000-00002E050000}"/>
    <cellStyle name="_COLMEDICA TARIFAS ELI LILLY 2008.DHernandez_GRUPOS II 2012 (G - X).xls" xfId="2185" xr:uid="{00000000-0005-0000-0000-00002F050000}"/>
    <cellStyle name="_COLMEDICA TARIFAS ELI LILLY 2008.DHernandez_INCREMENTO ENERO 2012 A-E" xfId="2186" xr:uid="{00000000-0005-0000-0000-000030050000}"/>
    <cellStyle name="_COLMEDICA TARIFAS ELI LILLY 2008.DHernandez_INCREMENTO ENERO 2012 A-E." xfId="2187" xr:uid="{00000000-0005-0000-0000-000031050000}"/>
    <cellStyle name="_COLMEDICA TARIFAS ELI LILLY 2008.DHernandez_INCREMENTO ENERO 2012 H-L" xfId="2188" xr:uid="{00000000-0005-0000-0000-000032050000}"/>
    <cellStyle name="_COLMEDICA TARIFAS ELI LILLY 2008.DHernandez_INCREMENTO ENERO 2012 M-X" xfId="2189" xr:uid="{00000000-0005-0000-0000-000033050000}"/>
    <cellStyle name="_COLMEDICA TARIFAS ELI LILLY 2008.DHernandez_Libro2 (60)" xfId="2190" xr:uid="{00000000-0005-0000-0000-000034050000}"/>
    <cellStyle name="_COLMEDICA TARIFAS ELI LILLY 2008.DHernandez_PIEDRAS PRECIOSAS DIFERENTE A ENERO" xfId="2191" xr:uid="{00000000-0005-0000-0000-000035050000}"/>
    <cellStyle name="_COLMEDICA TARIFAS ELI LILLY 2008.DHernandez_PIEDRAS PRECIOSAS DIFERENTE A ENERO 10" xfId="2192" xr:uid="{00000000-0005-0000-0000-000036050000}"/>
    <cellStyle name="_COLMEDICA TARIFAS ELI LILLY 2008.DHernandez_PIEDRAS PRECIOSAS DIFERENTE A ENERO 11" xfId="2193" xr:uid="{00000000-0005-0000-0000-000037050000}"/>
    <cellStyle name="_COLMEDICA TARIFAS ELI LILLY 2008.DHernandez_PIEDRAS PRECIOSAS DIFERENTE A ENERO 2" xfId="2194" xr:uid="{00000000-0005-0000-0000-000038050000}"/>
    <cellStyle name="_COLMEDICA TARIFAS ELI LILLY 2008.DHernandez_PIEDRAS PRECIOSAS DIFERENTE A ENERO 3" xfId="2195" xr:uid="{00000000-0005-0000-0000-000039050000}"/>
    <cellStyle name="_COLMEDICA TARIFAS ELI LILLY 2008.DHernandez_PIEDRAS PRECIOSAS DIFERENTE A ENERO 4" xfId="2196" xr:uid="{00000000-0005-0000-0000-00003A050000}"/>
    <cellStyle name="_COLMEDICA TARIFAS ELI LILLY 2008.DHernandez_PIEDRAS PRECIOSAS DIFERENTE A ENERO 5" xfId="2197" xr:uid="{00000000-0005-0000-0000-00003B050000}"/>
    <cellStyle name="_COLMEDICA TARIFAS ELI LILLY 2008.DHernandez_PIEDRAS PRECIOSAS DIFERENTE A ENERO 6" xfId="2198" xr:uid="{00000000-0005-0000-0000-00003C050000}"/>
    <cellStyle name="_COLMEDICA TARIFAS ELI LILLY 2008.DHernandez_PIEDRAS PRECIOSAS DIFERENTE A ENERO 7" xfId="2199" xr:uid="{00000000-0005-0000-0000-00003D050000}"/>
    <cellStyle name="_COLMEDICA TARIFAS ELI LILLY 2008.DHernandez_PIEDRAS PRECIOSAS DIFERENTE A ENERO 8" xfId="2200" xr:uid="{00000000-0005-0000-0000-00003E050000}"/>
    <cellStyle name="_COLMEDICA TARIFAS ELI LILLY 2008.DHernandez_PIEDRAS PRECIOSAS DIFERENTE A ENERO 9" xfId="2201" xr:uid="{00000000-0005-0000-0000-00003F050000}"/>
    <cellStyle name="_COLMEDICA TARIFAS ELI LILLY 2008.DHernandez_PIEDRAS PRECIOSAS DIFERENTE A ENERO_Ev.SANOFI" xfId="2202" xr:uid="{00000000-0005-0000-0000-000040050000}"/>
    <cellStyle name="_COLMEDICA TARIFAS ELI LILLY 2008.DHernandez_Tarifas Humana Enero - Diciembre 2013" xfId="2203" xr:uid="{00000000-0005-0000-0000-000041050000}"/>
    <cellStyle name="_COLMEDICA TARIFAS ELI LILLY 2008.DHernandez_Tarifas Humana Enero - Diciembre 2013 10" xfId="2204" xr:uid="{00000000-0005-0000-0000-000042050000}"/>
    <cellStyle name="_COLMEDICA TARIFAS ELI LILLY 2008.DHernandez_Tarifas Humana Enero - Diciembre 2013 11" xfId="2205" xr:uid="{00000000-0005-0000-0000-000043050000}"/>
    <cellStyle name="_COLMEDICA TARIFAS ELI LILLY 2008.DHernandez_Tarifas Humana Enero - Diciembre 2013 2" xfId="2206" xr:uid="{00000000-0005-0000-0000-000044050000}"/>
    <cellStyle name="_COLMEDICA TARIFAS ELI LILLY 2008.DHernandez_Tarifas Humana Enero - Diciembre 2013 3" xfId="2207" xr:uid="{00000000-0005-0000-0000-000045050000}"/>
    <cellStyle name="_COLMEDICA TARIFAS ELI LILLY 2008.DHernandez_Tarifas Humana Enero - Diciembre 2013 4" xfId="2208" xr:uid="{00000000-0005-0000-0000-000046050000}"/>
    <cellStyle name="_COLMEDICA TARIFAS ELI LILLY 2008.DHernandez_Tarifas Humana Enero - Diciembre 2013 5" xfId="2209" xr:uid="{00000000-0005-0000-0000-000047050000}"/>
    <cellStyle name="_COLMEDICA TARIFAS ELI LILLY 2008.DHernandez_Tarifas Humana Enero - Diciembre 2013 6" xfId="2210" xr:uid="{00000000-0005-0000-0000-000048050000}"/>
    <cellStyle name="_COLMEDICA TARIFAS ELI LILLY 2008.DHernandez_Tarifas Humana Enero - Diciembre 2013 7" xfId="2211" xr:uid="{00000000-0005-0000-0000-000049050000}"/>
    <cellStyle name="_COLMEDICA TARIFAS ELI LILLY 2008.DHernandez_Tarifas Humana Enero - Diciembre 2013 8" xfId="2212" xr:uid="{00000000-0005-0000-0000-00004A050000}"/>
    <cellStyle name="_COLMEDICA TARIFAS ELI LILLY 2008.DHernandez_Tarifas Humana Enero - Diciembre 2013 9" xfId="2213" xr:uid="{00000000-0005-0000-0000-00004B050000}"/>
    <cellStyle name="_COMCEL SLIP COTIZACION SALUD enero 2007" xfId="80" xr:uid="{00000000-0005-0000-0000-000044000000}"/>
    <cellStyle name="_COMCEL SLIP COTIZACION SALUD enero 2007 2" xfId="2214" xr:uid="{00000000-0005-0000-0000-00004D050000}"/>
    <cellStyle name="_COMCEL SLIP COTIZACION SALUD enero 2007_Ev.SANOFI" xfId="2215" xr:uid="{00000000-0005-0000-0000-00004E050000}"/>
    <cellStyle name="_COMCEL SLIP COTIZACION SALUD enero 2007_Fonsabana Humana" xfId="2216" xr:uid="{00000000-0005-0000-0000-00004F050000}"/>
    <cellStyle name="_COMCEL SLIP COTIZACION SALUD enero 2007_FORMATO MATRIZ (14)" xfId="2217" xr:uid="{00000000-0005-0000-0000-000050050000}"/>
    <cellStyle name="_COMCEL SLIP COTIZACION SALUD enero 2007_GRUPOS II 2013 (G - X).xls" xfId="2218" xr:uid="{00000000-0005-0000-0000-000051050000}"/>
    <cellStyle name="_COMCEL SLIP COTIZACION SALUD enero 2007_GRUPOS II 2013 (G - X).xls 10" xfId="2219" xr:uid="{00000000-0005-0000-0000-000052050000}"/>
    <cellStyle name="_COMCEL SLIP COTIZACION SALUD enero 2007_GRUPOS II 2013 (G - X).xls 11" xfId="2220" xr:uid="{00000000-0005-0000-0000-000053050000}"/>
    <cellStyle name="_COMCEL SLIP COTIZACION SALUD enero 2007_GRUPOS II 2013 (G - X).xls 2" xfId="2221" xr:uid="{00000000-0005-0000-0000-000054050000}"/>
    <cellStyle name="_COMCEL SLIP COTIZACION SALUD enero 2007_GRUPOS II 2013 (G - X).xls 3" xfId="2222" xr:uid="{00000000-0005-0000-0000-000055050000}"/>
    <cellStyle name="_COMCEL SLIP COTIZACION SALUD enero 2007_GRUPOS II 2013 (G - X).xls 4" xfId="2223" xr:uid="{00000000-0005-0000-0000-000056050000}"/>
    <cellStyle name="_COMCEL SLIP COTIZACION SALUD enero 2007_GRUPOS II 2013 (G - X).xls 5" xfId="2224" xr:uid="{00000000-0005-0000-0000-000057050000}"/>
    <cellStyle name="_COMCEL SLIP COTIZACION SALUD enero 2007_GRUPOS II 2013 (G - X).xls 6" xfId="2225" xr:uid="{00000000-0005-0000-0000-000058050000}"/>
    <cellStyle name="_COMCEL SLIP COTIZACION SALUD enero 2007_GRUPOS II 2013 (G - X).xls 7" xfId="2226" xr:uid="{00000000-0005-0000-0000-000059050000}"/>
    <cellStyle name="_COMCEL SLIP COTIZACION SALUD enero 2007_GRUPOS II 2013 (G - X).xls 8" xfId="2227" xr:uid="{00000000-0005-0000-0000-00005A050000}"/>
    <cellStyle name="_COMCEL SLIP COTIZACION SALUD enero 2007_GRUPOS II 2013 (G - X).xls 9" xfId="2228" xr:uid="{00000000-0005-0000-0000-00005B050000}"/>
    <cellStyle name="_COMCEL SLIP COTIZACION SALUD enero 2007_INCREMENTO ENERO 2012 A-E" xfId="2229" xr:uid="{00000000-0005-0000-0000-00005C050000}"/>
    <cellStyle name="_COMCEL SLIP COTIZACION SALUD enero 2007_INCREMENTO ENERO 2012 A-E 10" xfId="2230" xr:uid="{00000000-0005-0000-0000-00005D050000}"/>
    <cellStyle name="_COMCEL SLIP COTIZACION SALUD enero 2007_INCREMENTO ENERO 2012 A-E 11" xfId="2231" xr:uid="{00000000-0005-0000-0000-00005E050000}"/>
    <cellStyle name="_COMCEL SLIP COTIZACION SALUD enero 2007_INCREMENTO ENERO 2012 A-E 2" xfId="2232" xr:uid="{00000000-0005-0000-0000-00005F050000}"/>
    <cellStyle name="_COMCEL SLIP COTIZACION SALUD enero 2007_INCREMENTO ENERO 2012 A-E 3" xfId="2233" xr:uid="{00000000-0005-0000-0000-000060050000}"/>
    <cellStyle name="_COMCEL SLIP COTIZACION SALUD enero 2007_INCREMENTO ENERO 2012 A-E 4" xfId="2234" xr:uid="{00000000-0005-0000-0000-000061050000}"/>
    <cellStyle name="_COMCEL SLIP COTIZACION SALUD enero 2007_INCREMENTO ENERO 2012 A-E 5" xfId="2235" xr:uid="{00000000-0005-0000-0000-000062050000}"/>
    <cellStyle name="_COMCEL SLIP COTIZACION SALUD enero 2007_INCREMENTO ENERO 2012 A-E 6" xfId="2236" xr:uid="{00000000-0005-0000-0000-000063050000}"/>
    <cellStyle name="_COMCEL SLIP COTIZACION SALUD enero 2007_INCREMENTO ENERO 2012 A-E 7" xfId="2237" xr:uid="{00000000-0005-0000-0000-000064050000}"/>
    <cellStyle name="_COMCEL SLIP COTIZACION SALUD enero 2007_INCREMENTO ENERO 2012 A-E 8" xfId="2238" xr:uid="{00000000-0005-0000-0000-000065050000}"/>
    <cellStyle name="_COMCEL SLIP COTIZACION SALUD enero 2007_INCREMENTO ENERO 2012 A-E 9" xfId="2239" xr:uid="{00000000-0005-0000-0000-000066050000}"/>
    <cellStyle name="_COMCEL SLIP COTIZACION SALUD enero 2007_Libro2" xfId="2240" xr:uid="{00000000-0005-0000-0000-000067050000}"/>
    <cellStyle name="_COMCEL SLIP COTIZACION SALUD enero 2007_Libro2 10" xfId="2241" xr:uid="{00000000-0005-0000-0000-000068050000}"/>
    <cellStyle name="_COMCEL SLIP COTIZACION SALUD enero 2007_Libro2 11" xfId="2242" xr:uid="{00000000-0005-0000-0000-000069050000}"/>
    <cellStyle name="_COMCEL SLIP COTIZACION SALUD enero 2007_Libro2 2" xfId="2243" xr:uid="{00000000-0005-0000-0000-00006A050000}"/>
    <cellStyle name="_COMCEL SLIP COTIZACION SALUD enero 2007_Libro2 3" xfId="2244" xr:uid="{00000000-0005-0000-0000-00006B050000}"/>
    <cellStyle name="_COMCEL SLIP COTIZACION SALUD enero 2007_Libro2 4" xfId="2245" xr:uid="{00000000-0005-0000-0000-00006C050000}"/>
    <cellStyle name="_COMCEL SLIP COTIZACION SALUD enero 2007_Libro2 5" xfId="2246" xr:uid="{00000000-0005-0000-0000-00006D050000}"/>
    <cellStyle name="_COMCEL SLIP COTIZACION SALUD enero 2007_Libro2 6" xfId="2247" xr:uid="{00000000-0005-0000-0000-00006E050000}"/>
    <cellStyle name="_COMCEL SLIP COTIZACION SALUD enero 2007_Libro2 7" xfId="2248" xr:uid="{00000000-0005-0000-0000-00006F050000}"/>
    <cellStyle name="_COMCEL SLIP COTIZACION SALUD enero 2007_Libro2 8" xfId="2249" xr:uid="{00000000-0005-0000-0000-000070050000}"/>
    <cellStyle name="_COMCEL SLIP COTIZACION SALUD enero 2007_Libro2 9" xfId="2250" xr:uid="{00000000-0005-0000-0000-000071050000}"/>
    <cellStyle name="_COMCEL SLIP COTIZACION SALUD enero 2007_Matriz cambio de plan zafiro Meta Petroleum" xfId="2251" xr:uid="{00000000-0005-0000-0000-000072050000}"/>
    <cellStyle name="_COMCEL SLIP COTIZACION SALUD enero 2007_SLIP DE RENOVACION 2013 (3)" xfId="2252" xr:uid="{00000000-0005-0000-0000-000073050000}"/>
    <cellStyle name="_COMCEL SLIP COTIZACION SALUD enero 2007_tarifa Frosst (8)" xfId="2253" xr:uid="{00000000-0005-0000-0000-000074050000}"/>
    <cellStyle name="_COMCEL SLIP COTIZACION SALUD enero 2007_TARIFA METAPETROLEUM - Reevaluada el 090310" xfId="2254" xr:uid="{00000000-0005-0000-0000-000075050000}"/>
    <cellStyle name="_COMCEL SLIP COTIZACION SALUD enero 2007_TARIFAS" xfId="2255" xr:uid="{00000000-0005-0000-0000-000076050000}"/>
    <cellStyle name="_COMCEL SLIP COTIZACION SALUD enero 2007_TARIFAS (12)" xfId="2256" xr:uid="{00000000-0005-0000-0000-000077050000}"/>
    <cellStyle name="_COMCEL SLIP COTIZACION SALUD enero 2007_TARIFAS 10" xfId="2257" xr:uid="{00000000-0005-0000-0000-000078050000}"/>
    <cellStyle name="_COMCEL SLIP COTIZACION SALUD enero 2007_TARIFAS 11" xfId="2258" xr:uid="{00000000-0005-0000-0000-000079050000}"/>
    <cellStyle name="_COMCEL SLIP COTIZACION SALUD enero 2007_TARIFAS 12" xfId="2259" xr:uid="{00000000-0005-0000-0000-00007A050000}"/>
    <cellStyle name="_COMCEL SLIP COTIZACION SALUD enero 2007_TARIFAS 2" xfId="2260" xr:uid="{00000000-0005-0000-0000-00007B050000}"/>
    <cellStyle name="_COMCEL SLIP COTIZACION SALUD enero 2007_TARIFAS 3" xfId="2261" xr:uid="{00000000-0005-0000-0000-00007C050000}"/>
    <cellStyle name="_COMCEL SLIP COTIZACION SALUD enero 2007_TARIFAS 4" xfId="2262" xr:uid="{00000000-0005-0000-0000-00007D050000}"/>
    <cellStyle name="_COMCEL SLIP COTIZACION SALUD enero 2007_TARIFAS 5" xfId="2263" xr:uid="{00000000-0005-0000-0000-00007E050000}"/>
    <cellStyle name="_COMCEL SLIP COTIZACION SALUD enero 2007_TARIFAS 6" xfId="2264" xr:uid="{00000000-0005-0000-0000-00007F050000}"/>
    <cellStyle name="_COMCEL SLIP COTIZACION SALUD enero 2007_TARIFAS 7" xfId="2265" xr:uid="{00000000-0005-0000-0000-000080050000}"/>
    <cellStyle name="_COMCEL SLIP COTIZACION SALUD enero 2007_TARIFAS 8" xfId="2266" xr:uid="{00000000-0005-0000-0000-000081050000}"/>
    <cellStyle name="_COMCEL SLIP COTIZACION SALUD enero 2007_TARIFAS 9" xfId="2267" xr:uid="{00000000-0005-0000-0000-000082050000}"/>
    <cellStyle name="_COMCEL SLIP COTIZACION SALUD enero 2007_Tarifas Cavipetrol 160511" xfId="2268" xr:uid="{00000000-0005-0000-0000-000083050000}"/>
    <cellStyle name="_COMCEL SLIP COTIZACION SALUD enero 2007_TARIFAS HUMANA ENERO - DICIEMBRE 2009" xfId="2269" xr:uid="{00000000-0005-0000-0000-000084050000}"/>
    <cellStyle name="_COMCEL SLIP COTIZACION SALUD enero 2007_TARIFAS HUMANA ENERO - DICIEMBRE 2012" xfId="2270" xr:uid="{00000000-0005-0000-0000-000085050000}"/>
    <cellStyle name="_COMCEL SLIP COTIZACION SALUD enero 2007_Tarifas Humana Enero - Diciembre 2013" xfId="2271" xr:uid="{00000000-0005-0000-0000-000086050000}"/>
    <cellStyle name="_COMCEL SLIP COTIZACION SALUD enero 2007_Xerox Definitivas" xfId="2272" xr:uid="{00000000-0005-0000-0000-000087050000}"/>
    <cellStyle name="_Comparativo Ofertas Salud planes básicos V1" xfId="714" xr:uid="{00000000-0005-0000-0000-000088050000}"/>
    <cellStyle name="_Comparativo Pacific" xfId="2273" xr:uid="{00000000-0005-0000-0000-000089050000}"/>
    <cellStyle name="_Comparativo Pacific 10" xfId="2274" xr:uid="{00000000-0005-0000-0000-00008A050000}"/>
    <cellStyle name="_Comparativo Pacific 11" xfId="2275" xr:uid="{00000000-0005-0000-0000-00008B050000}"/>
    <cellStyle name="_Comparativo Pacific 2" xfId="2276" xr:uid="{00000000-0005-0000-0000-00008C050000}"/>
    <cellStyle name="_Comparativo Pacific 3" xfId="2277" xr:uid="{00000000-0005-0000-0000-00008D050000}"/>
    <cellStyle name="_Comparativo Pacific 4" xfId="2278" xr:uid="{00000000-0005-0000-0000-00008E050000}"/>
    <cellStyle name="_Comparativo Pacific 5" xfId="2279" xr:uid="{00000000-0005-0000-0000-00008F050000}"/>
    <cellStyle name="_Comparativo Pacific 6" xfId="2280" xr:uid="{00000000-0005-0000-0000-000090050000}"/>
    <cellStyle name="_Comparativo Pacific 7" xfId="2281" xr:uid="{00000000-0005-0000-0000-000091050000}"/>
    <cellStyle name="_Comparativo Pacific 8" xfId="2282" xr:uid="{00000000-0005-0000-0000-000092050000}"/>
    <cellStyle name="_Comparativo Pacific 9" xfId="2283" xr:uid="{00000000-0005-0000-0000-000093050000}"/>
    <cellStyle name="_Compensar_Beneficios 08-09_aponteso" xfId="81" xr:uid="{00000000-0005-0000-0000-000045000000}"/>
    <cellStyle name="_Compensar_Beneficios 08-09_aponteso_3. Slips Vida DEFINITIVOS" xfId="82" xr:uid="{00000000-0005-0000-0000-000046000000}"/>
    <cellStyle name="_CONDICIONES DE COTIZACION CIAT PROPIOS-1" xfId="83" xr:uid="{00000000-0005-0000-0000-000047000000}"/>
    <cellStyle name="_Contabilizacion de Contabilidad ene-2008" xfId="2284" xr:uid="{00000000-0005-0000-0000-000094050000}"/>
    <cellStyle name="_Contabilizacion de Contabilidad ene-2008_Det 20 Usu + Costosos " xfId="2285" xr:uid="{00000000-0005-0000-0000-000095050000}"/>
    <cellStyle name="_Coop Carvajal Stros 2006-2007" xfId="84" xr:uid="{00000000-0005-0000-0000-000048000000}"/>
    <cellStyle name="_Copia de Cotizador Brecha Pensional Aerorepublica 200941" xfId="85" xr:uid="{00000000-0005-0000-0000-000049000000}"/>
    <cellStyle name="_Copia de Cotizador Brecha Pensional Aerorepublica 200941 2" xfId="86" xr:uid="{00000000-0005-0000-0000-00004A000000}"/>
    <cellStyle name="_Copia de Cotizador Brecha Pensional Aerorepublica 200941 3" xfId="87" xr:uid="{00000000-0005-0000-0000-00004B000000}"/>
    <cellStyle name="_Copia de Cotizador Brecha Pensional Aerorepublica 200941_3. Slips Vida DEFINITIVOS" xfId="88" xr:uid="{00000000-0005-0000-0000-00004C000000}"/>
    <cellStyle name="_Copia de RAD 257 (2)" xfId="2286" xr:uid="{00000000-0005-0000-0000-000098050000}"/>
    <cellStyle name="_Copia de RAD 257 (2)_Det 20 Usu + Costosos " xfId="2287" xr:uid="{00000000-0005-0000-0000-000099050000}"/>
    <cellStyle name="_Copia de Siniestralidad Vehiculos PISA" xfId="89" xr:uid="{00000000-0005-0000-0000-00004D000000}"/>
    <cellStyle name="_COPIAS ENVIO 1" xfId="2288" xr:uid="{00000000-0005-0000-0000-00009A050000}"/>
    <cellStyle name="_COPIAS ENVIO 1_Det 20 Usu + Costosos " xfId="2289" xr:uid="{00000000-0005-0000-0000-00009B050000}"/>
    <cellStyle name="_Cotiz. Autos 2009 - 2010" xfId="90" xr:uid="{00000000-0005-0000-0000-00004E000000}"/>
    <cellStyle name="_Cotiz. Autos Alcatel 2010-2011" xfId="91" xr:uid="{00000000-0005-0000-0000-00004F000000}"/>
    <cellStyle name="_Cotiz. Autos Sanford 2006.2007 Comp. Definitivo" xfId="92" xr:uid="{00000000-0005-0000-0000-000050000000}"/>
    <cellStyle name="_Cotiz. Poliza autos Sanford 2009.2010" xfId="93" xr:uid="{00000000-0005-0000-0000-000051000000}"/>
    <cellStyle name="_Cotiz. Vehiculos Kimberly 2005.2006 Comparativo" xfId="94" xr:uid="{00000000-0005-0000-0000-000052000000}"/>
    <cellStyle name="_COTIZACION 09-10 AT8817" xfId="95" xr:uid="{00000000-0005-0000-0000-000053000000}"/>
    <cellStyle name="_COTIZACION 10-11+" xfId="96" xr:uid="{00000000-0005-0000-0000-000054000000}"/>
    <cellStyle name="_Cotizacion de Financiacion" xfId="97" xr:uid="{00000000-0005-0000-0000-000055000000}"/>
    <cellStyle name="_Cotizador Brecha Pensional Aerorepublica 200934" xfId="98" xr:uid="{00000000-0005-0000-0000-000056000000}"/>
    <cellStyle name="_Cotizador Brecha Pensional Aerorepublica 200934 2" xfId="99" xr:uid="{00000000-0005-0000-0000-000057000000}"/>
    <cellStyle name="_Cotizador Brecha Pensional Aerorepublica 200934 3" xfId="100" xr:uid="{00000000-0005-0000-0000-000058000000}"/>
    <cellStyle name="_Cotizador Brecha Pensional Aerorepublica 200934_3. Slips Vida DEFINITIVOS" xfId="101" xr:uid="{00000000-0005-0000-0000-000059000000}"/>
    <cellStyle name="_Cronograma mensual de Actividades-Adriana" xfId="102" xr:uid="{00000000-0005-0000-0000-00005A000000}"/>
    <cellStyle name="_Cronograma mensual de Actividades-Adriana 10" xfId="2290" xr:uid="{00000000-0005-0000-0000-0000A7050000}"/>
    <cellStyle name="_Cronograma mensual de Actividades-Adriana 11" xfId="2291" xr:uid="{00000000-0005-0000-0000-0000A8050000}"/>
    <cellStyle name="_Cronograma mensual de Actividades-Adriana 2" xfId="2292" xr:uid="{00000000-0005-0000-0000-0000A9050000}"/>
    <cellStyle name="_Cronograma mensual de Actividades-Adriana 3" xfId="2293" xr:uid="{00000000-0005-0000-0000-0000AA050000}"/>
    <cellStyle name="_Cronograma mensual de Actividades-Adriana 4" xfId="2294" xr:uid="{00000000-0005-0000-0000-0000AB050000}"/>
    <cellStyle name="_Cronograma mensual de Actividades-Adriana 5" xfId="2295" xr:uid="{00000000-0005-0000-0000-0000AC050000}"/>
    <cellStyle name="_Cronograma mensual de Actividades-Adriana 6" xfId="2296" xr:uid="{00000000-0005-0000-0000-0000AD050000}"/>
    <cellStyle name="_Cronograma mensual de Actividades-Adriana 7" xfId="2297" xr:uid="{00000000-0005-0000-0000-0000AE050000}"/>
    <cellStyle name="_Cronograma mensual de Actividades-Adriana 8" xfId="2298" xr:uid="{00000000-0005-0000-0000-0000AF050000}"/>
    <cellStyle name="_Cronograma mensual de Actividades-Adriana 9" xfId="2299" xr:uid="{00000000-0005-0000-0000-0000B0050000}"/>
    <cellStyle name="_CTC 708 ESTADO 3 Y 4" xfId="2300" xr:uid="{00000000-0005-0000-0000-0000B1050000}"/>
    <cellStyle name="_CTC 708 ESTADO 3 Y 4_1.SINIEST MES A MES " xfId="2301" xr:uid="{00000000-0005-0000-0000-0000B2050000}"/>
    <cellStyle name="_CTC 708 ESTADO 3 Y 4_Capita Abril 09 Oct 10" xfId="2302" xr:uid="{00000000-0005-0000-0000-0000B3050000}"/>
    <cellStyle name="_CTC 708 ESTADO 3 Y 4_Contratos" xfId="2303" xr:uid="{00000000-0005-0000-0000-0000B4050000}"/>
    <cellStyle name="_CTC 708 ESTADO 3 Y 4_Costo Jul 11 Jun 12" xfId="2304" xr:uid="{00000000-0005-0000-0000-0000B5050000}"/>
    <cellStyle name="_CTC 708 ESTADO 3 Y 4_COSTO POS OCT 09 SEP  10" xfId="2305" xr:uid="{00000000-0005-0000-0000-0000B6050000}"/>
    <cellStyle name="_CTC 708 ESTADO 3 Y 4_Costo PRE" xfId="2306" xr:uid="{00000000-0005-0000-0000-0000B7050000}"/>
    <cellStyle name="_CTC 708 ESTADO 3 Y 4_Csto esfe Oct 09 Sep 10" xfId="2307" xr:uid="{00000000-0005-0000-0000-0000B8050000}"/>
    <cellStyle name="_CTC 708 ESTADO 3 Y 4_CTC" xfId="2308" xr:uid="{00000000-0005-0000-0000-0000B9050000}"/>
    <cellStyle name="_CTC 708 ESTADO 3 Y 4_ctc esfera" xfId="2309" xr:uid="{00000000-0005-0000-0000-0000BA050000}"/>
    <cellStyle name="_CTC 708 ESTADO 3 Y 4_CTC_Ingreso Jun 08 Mayo 09" xfId="2310" xr:uid="{00000000-0005-0000-0000-0000BB050000}"/>
    <cellStyle name="_CTC 708 ESTADO 3 Y 4_CTC_Reembolsos" xfId="2311" xr:uid="{00000000-0005-0000-0000-0000BC050000}"/>
    <cellStyle name="_CTC 708 ESTADO 3 Y 4_CTC_Us, Ing pos, Capita y Poliza" xfId="2312" xr:uid="{00000000-0005-0000-0000-0000BD050000}"/>
    <cellStyle name="_CTC 708 ESTADO 3 Y 4_Descuentos" xfId="2313" xr:uid="{00000000-0005-0000-0000-0000BE050000}"/>
    <cellStyle name="_CTC 708 ESTADO 3 Y 4_Det Pfizer Oct 10 Marz 11" xfId="2314" xr:uid="{00000000-0005-0000-0000-0000BF050000}"/>
    <cellStyle name="_CTC 708 ESTADO 3 Y 4_Gasto x Grandes Rubros" xfId="2315" xr:uid="{00000000-0005-0000-0000-0000C0050000}"/>
    <cellStyle name="_CTC 708 ESTADO 3 Y 4_Hoja2" xfId="2316" xr:uid="{00000000-0005-0000-0000-0000C1050000}"/>
    <cellStyle name="_CTC 708 ESTADO 3 Y 4_Hoja3" xfId="2317" xr:uid="{00000000-0005-0000-0000-0000C2050000}"/>
    <cellStyle name="_CTC 708 ESTADO 3 Y 4_Hoja5" xfId="2318" xr:uid="{00000000-0005-0000-0000-0000C3050000}"/>
    <cellStyle name="_CTC 708 ESTADO 3 Y 4_Hoja6" xfId="2319" xr:uid="{00000000-0005-0000-0000-0000C4050000}"/>
    <cellStyle name="_CTC 708 ESTADO 3 Y 4_Ingres Pos Oct 09 Sep 10" xfId="2320" xr:uid="{00000000-0005-0000-0000-0000C5050000}"/>
    <cellStyle name="_CTC 708 ESTADO 3 Y 4_REASEGURO" xfId="2321" xr:uid="{00000000-0005-0000-0000-0000C6050000}"/>
    <cellStyle name="_CTC 708 ESTADO 3 Y 4_REASEGURO_Ingreso PRE" xfId="2322" xr:uid="{00000000-0005-0000-0000-0000C7050000}"/>
    <cellStyle name="_CTC 708 ESTADO 3 Y 4_REASEGURO_Ingreso PRE_Reembolsos x Cont " xfId="2323" xr:uid="{00000000-0005-0000-0000-0000C8050000}"/>
    <cellStyle name="_CTC 708 ESTADO 3 Y 4_REASEGURO_Reembolsos" xfId="2324" xr:uid="{00000000-0005-0000-0000-0000C9050000}"/>
    <cellStyle name="_CTC 708 ESTADO 3 Y 4_REASEGURO_Reembolsos x Cont " xfId="2325" xr:uid="{00000000-0005-0000-0000-0000CA050000}"/>
    <cellStyle name="_CTC 708 ESTADO 3 Y 4_REASEGURO_Reembolsos_Reembolsos x Cont " xfId="2326" xr:uid="{00000000-0005-0000-0000-0000CB050000}"/>
    <cellStyle name="_CTC 708 ESTADO 3 Y 4_RECOBROS" xfId="2327" xr:uid="{00000000-0005-0000-0000-0000CC050000}"/>
    <cellStyle name="_CTC 708 ESTADO 3 Y 4_RECOBROS_Ingreso PRE" xfId="2328" xr:uid="{00000000-0005-0000-0000-0000CD050000}"/>
    <cellStyle name="_CTC 708 ESTADO 3 Y 4_RECOBROS_Ingreso PRE_Reembolsos x Cont " xfId="2329" xr:uid="{00000000-0005-0000-0000-0000CE050000}"/>
    <cellStyle name="_CTC 708 ESTADO 3 Y 4_RECOBROS_Reembolsos" xfId="2330" xr:uid="{00000000-0005-0000-0000-0000CF050000}"/>
    <cellStyle name="_CTC 708 ESTADO 3 Y 4_RECOBROS_Reembolsos x Cont " xfId="2331" xr:uid="{00000000-0005-0000-0000-0000D0050000}"/>
    <cellStyle name="_CTC 708 ESTADO 3 Y 4_RECOBROS_Reembolsos_Reembolsos x Cont " xfId="2332" xr:uid="{00000000-0005-0000-0000-0000D1050000}"/>
    <cellStyle name="_CTC 708 ESTADO 3 Y 4_Reembolsos x Cont " xfId="2333" xr:uid="{00000000-0005-0000-0000-0000D2050000}"/>
    <cellStyle name="_CTC 708 ESTADO 3 Y 4_UPD'S" xfId="2334" xr:uid="{00000000-0005-0000-0000-0000D3050000}"/>
    <cellStyle name="_CTC AJUS-ACEPT" xfId="2335" xr:uid="{00000000-0005-0000-0000-0000D4050000}"/>
    <cellStyle name="_CTC AJUS-ACEPT_Det 20 Usu + Costosos " xfId="2336" xr:uid="{00000000-0005-0000-0000-0000D5050000}"/>
    <cellStyle name="_CTC PROC" xfId="2337" xr:uid="{00000000-0005-0000-0000-0000D6050000}"/>
    <cellStyle name="_CTC PROC_Det 20 Usu + Costosos " xfId="2338" xr:uid="{00000000-0005-0000-0000-0000D7050000}"/>
    <cellStyle name="_CTC procedimientos" xfId="2339" xr:uid="{00000000-0005-0000-0000-0000D8050000}"/>
    <cellStyle name="_CTC procedimientos_Det 20 Usu + Costosos " xfId="2340" xr:uid="{00000000-0005-0000-0000-0000D9050000}"/>
    <cellStyle name="_CTC_EXTEMP_113" xfId="2341" xr:uid="{00000000-0005-0000-0000-0000DA050000}"/>
    <cellStyle name="_CTC_EXTEMP_113_Det 20 Usu + Costosos " xfId="2342" xr:uid="{00000000-0005-0000-0000-0000DB050000}"/>
    <cellStyle name="_CTC98 DEMANDA" xfId="2343" xr:uid="{00000000-0005-0000-0000-0000DC050000}"/>
    <cellStyle name="_CTC98 DEMANDA_Det 20 Usu + Costosos " xfId="2344" xr:uid="{00000000-0005-0000-0000-0000DD050000}"/>
    <cellStyle name="_CUADRO ENVIO CIAS PG AIG 2005-2006 05-04-01" xfId="103" xr:uid="{00000000-0005-0000-0000-00005B000000}"/>
    <cellStyle name="_DHL" xfId="2345" xr:uid="{00000000-0005-0000-0000-0000DF050000}"/>
    <cellStyle name="_DHL_RECKITT_TABLADEVALORESASEGURADOS" xfId="2346" xr:uid="{00000000-0005-0000-0000-0000E0050000}"/>
    <cellStyle name="_DHL_TABLADECOBERTURASYVALORESASEGURADOS" xfId="2347" xr:uid="{00000000-0005-0000-0000-0000E1050000}"/>
    <cellStyle name="_DIGITACION 2007" xfId="2348" xr:uid="{00000000-0005-0000-0000-0000E2050000}"/>
    <cellStyle name="_DIGITACION 2007_Det 20 Usu + Costosos " xfId="2349" xr:uid="{00000000-0005-0000-0000-0000E3050000}"/>
    <cellStyle name="_ENVIO 255" xfId="2350" xr:uid="{00000000-0005-0000-0000-0000E4050000}"/>
    <cellStyle name="_ENVIO 255_Det 20 Usu + Costosos " xfId="2351" xr:uid="{00000000-0005-0000-0000-0000E5050000}"/>
    <cellStyle name="_ESQUEMA INCREMENTOS  2 AÑO" xfId="2352" xr:uid="{00000000-0005-0000-0000-0000E6050000}"/>
    <cellStyle name="_Ev Carvajal" xfId="2353" xr:uid="{00000000-0005-0000-0000-0000E7050000}"/>
    <cellStyle name="_Ev CEPCOLSA" xfId="104" xr:uid="{00000000-0005-0000-0000-00005C000000}"/>
    <cellStyle name="_Ev CEPCOLSA 10" xfId="2354" xr:uid="{00000000-0005-0000-0000-0000E9050000}"/>
    <cellStyle name="_Ev CEPCOLSA 11" xfId="2355" xr:uid="{00000000-0005-0000-0000-0000EA050000}"/>
    <cellStyle name="_Ev CEPCOLSA 2" xfId="2356" xr:uid="{00000000-0005-0000-0000-0000EB050000}"/>
    <cellStyle name="_Ev CEPCOLSA 3" xfId="2357" xr:uid="{00000000-0005-0000-0000-0000EC050000}"/>
    <cellStyle name="_Ev CEPCOLSA 4" xfId="2358" xr:uid="{00000000-0005-0000-0000-0000ED050000}"/>
    <cellStyle name="_Ev CEPCOLSA 5" xfId="2359" xr:uid="{00000000-0005-0000-0000-0000EE050000}"/>
    <cellStyle name="_Ev CEPCOLSA 6" xfId="2360" xr:uid="{00000000-0005-0000-0000-0000EF050000}"/>
    <cellStyle name="_Ev CEPCOLSA 7" xfId="2361" xr:uid="{00000000-0005-0000-0000-0000F0050000}"/>
    <cellStyle name="_Ev CEPCOLSA 8" xfId="2362" xr:uid="{00000000-0005-0000-0000-0000F1050000}"/>
    <cellStyle name="_Ev CEPCOLSA 9" xfId="2363" xr:uid="{00000000-0005-0000-0000-0000F2050000}"/>
    <cellStyle name="_Ev Coomonomeros" xfId="2364" xr:uid="{00000000-0005-0000-0000-0000F3050000}"/>
    <cellStyle name="_Ev Eli Lilly" xfId="2365" xr:uid="{00000000-0005-0000-0000-0000F4050000}"/>
    <cellStyle name="_Ev Eli Lilly_GRUPOS II 2011 (G - X).xls" xfId="2366" xr:uid="{00000000-0005-0000-0000-0000F5050000}"/>
    <cellStyle name="_Ev Eli Lilly_GRUPOS II 2012 (G - X).xls" xfId="2367" xr:uid="{00000000-0005-0000-0000-0000F6050000}"/>
    <cellStyle name="_Ev Eli Lilly_INCREMENTO ENERO 2012 A-E" xfId="2368" xr:uid="{00000000-0005-0000-0000-0000F7050000}"/>
    <cellStyle name="_Ev Eli Lilly_INCREMENTO ENERO 2012 A-E." xfId="2369" xr:uid="{00000000-0005-0000-0000-0000F8050000}"/>
    <cellStyle name="_Ev Eli Lilly_INCREMENTO ENERO 2012 H-L" xfId="2370" xr:uid="{00000000-0005-0000-0000-0000F9050000}"/>
    <cellStyle name="_Ev Eli Lilly_INCREMENTO ENERO 2012 M-X" xfId="2371" xr:uid="{00000000-0005-0000-0000-0000FA050000}"/>
    <cellStyle name="_Ev Eli Lilly_Libro2 (60)" xfId="2372" xr:uid="{00000000-0005-0000-0000-0000FB050000}"/>
    <cellStyle name="_Ev Eli Lilly_PIEDRAS PRECIOSAS DIFERENTE A ENERO" xfId="2373" xr:uid="{00000000-0005-0000-0000-0000FC050000}"/>
    <cellStyle name="_Ev Eli Lilly_PIEDRAS PRECIOSAS DIFERENTE A ENERO 10" xfId="2374" xr:uid="{00000000-0005-0000-0000-0000FD050000}"/>
    <cellStyle name="_Ev Eli Lilly_PIEDRAS PRECIOSAS DIFERENTE A ENERO 11" xfId="2375" xr:uid="{00000000-0005-0000-0000-0000FE050000}"/>
    <cellStyle name="_Ev Eli Lilly_PIEDRAS PRECIOSAS DIFERENTE A ENERO 2" xfId="2376" xr:uid="{00000000-0005-0000-0000-0000FF050000}"/>
    <cellStyle name="_Ev Eli Lilly_PIEDRAS PRECIOSAS DIFERENTE A ENERO 3" xfId="2377" xr:uid="{00000000-0005-0000-0000-000000060000}"/>
    <cellStyle name="_Ev Eli Lilly_PIEDRAS PRECIOSAS DIFERENTE A ENERO 4" xfId="2378" xr:uid="{00000000-0005-0000-0000-000001060000}"/>
    <cellStyle name="_Ev Eli Lilly_PIEDRAS PRECIOSAS DIFERENTE A ENERO 5" xfId="2379" xr:uid="{00000000-0005-0000-0000-000002060000}"/>
    <cellStyle name="_Ev Eli Lilly_PIEDRAS PRECIOSAS DIFERENTE A ENERO 6" xfId="2380" xr:uid="{00000000-0005-0000-0000-000003060000}"/>
    <cellStyle name="_Ev Eli Lilly_PIEDRAS PRECIOSAS DIFERENTE A ENERO 7" xfId="2381" xr:uid="{00000000-0005-0000-0000-000004060000}"/>
    <cellStyle name="_Ev Eli Lilly_PIEDRAS PRECIOSAS DIFERENTE A ENERO 8" xfId="2382" xr:uid="{00000000-0005-0000-0000-000005060000}"/>
    <cellStyle name="_Ev Eli Lilly_PIEDRAS PRECIOSAS DIFERENTE A ENERO 9" xfId="2383" xr:uid="{00000000-0005-0000-0000-000006060000}"/>
    <cellStyle name="_Ev Eli Lilly_PIEDRAS PRECIOSAS DIFERENTE A ENERO_Ev.SANOFI" xfId="2384" xr:uid="{00000000-0005-0000-0000-000007060000}"/>
    <cellStyle name="_Ev Eli Lilly_Tarifas Humana Enero - Diciembre 2013" xfId="2385" xr:uid="{00000000-0005-0000-0000-000008060000}"/>
    <cellStyle name="_Ev Eli Lilly_Tarifas Humana Enero - Diciembre 2013 10" xfId="2386" xr:uid="{00000000-0005-0000-0000-000009060000}"/>
    <cellStyle name="_Ev Eli Lilly_Tarifas Humana Enero - Diciembre 2013 11" xfId="2387" xr:uid="{00000000-0005-0000-0000-00000A060000}"/>
    <cellStyle name="_Ev Eli Lilly_Tarifas Humana Enero - Diciembre 2013 2" xfId="2388" xr:uid="{00000000-0005-0000-0000-00000B060000}"/>
    <cellStyle name="_Ev Eli Lilly_Tarifas Humana Enero - Diciembre 2013 3" xfId="2389" xr:uid="{00000000-0005-0000-0000-00000C060000}"/>
    <cellStyle name="_Ev Eli Lilly_Tarifas Humana Enero - Diciembre 2013 4" xfId="2390" xr:uid="{00000000-0005-0000-0000-00000D060000}"/>
    <cellStyle name="_Ev Eli Lilly_Tarifas Humana Enero - Diciembre 2013 5" xfId="2391" xr:uid="{00000000-0005-0000-0000-00000E060000}"/>
    <cellStyle name="_Ev Eli Lilly_Tarifas Humana Enero - Diciembre 2013 6" xfId="2392" xr:uid="{00000000-0005-0000-0000-00000F060000}"/>
    <cellStyle name="_Ev Eli Lilly_Tarifas Humana Enero - Diciembre 2013 7" xfId="2393" xr:uid="{00000000-0005-0000-0000-000010060000}"/>
    <cellStyle name="_Ev Eli Lilly_Tarifas Humana Enero - Diciembre 2013 8" xfId="2394" xr:uid="{00000000-0005-0000-0000-000011060000}"/>
    <cellStyle name="_Ev Eli Lilly_Tarifas Humana Enero - Diciembre 2013 9" xfId="2395" xr:uid="{00000000-0005-0000-0000-000012060000}"/>
    <cellStyle name="_Ev ISA 2009" xfId="2396" xr:uid="{00000000-0005-0000-0000-000013060000}"/>
    <cellStyle name="_Ev Michelin 2009" xfId="2397" xr:uid="{00000000-0005-0000-0000-000014060000}"/>
    <cellStyle name="_Ev Microsoft" xfId="2398" xr:uid="{00000000-0005-0000-0000-000015060000}"/>
    <cellStyle name="_Ev Microsoft 10" xfId="2399" xr:uid="{00000000-0005-0000-0000-000016060000}"/>
    <cellStyle name="_Ev Microsoft 11" xfId="2400" xr:uid="{00000000-0005-0000-0000-000017060000}"/>
    <cellStyle name="_Ev Microsoft 2" xfId="2401" xr:uid="{00000000-0005-0000-0000-000018060000}"/>
    <cellStyle name="_Ev Microsoft 3" xfId="2402" xr:uid="{00000000-0005-0000-0000-000019060000}"/>
    <cellStyle name="_Ev Microsoft 4" xfId="2403" xr:uid="{00000000-0005-0000-0000-00001A060000}"/>
    <cellStyle name="_Ev Microsoft 5" xfId="2404" xr:uid="{00000000-0005-0000-0000-00001B060000}"/>
    <cellStyle name="_Ev Microsoft 6" xfId="2405" xr:uid="{00000000-0005-0000-0000-00001C060000}"/>
    <cellStyle name="_Ev Microsoft 7" xfId="2406" xr:uid="{00000000-0005-0000-0000-00001D060000}"/>
    <cellStyle name="_Ev Microsoft 8" xfId="2407" xr:uid="{00000000-0005-0000-0000-00001E060000}"/>
    <cellStyle name="_Ev Microsoft 9" xfId="2408" xr:uid="{00000000-0005-0000-0000-00001F060000}"/>
    <cellStyle name="_Ev Microsoft_Ev.SANOFI" xfId="2409" xr:uid="{00000000-0005-0000-0000-000020060000}"/>
    <cellStyle name="_Ev Microsoft_GRUPOS II 2012 (G - X).xls" xfId="2410" xr:uid="{00000000-0005-0000-0000-000021060000}"/>
    <cellStyle name="_Ev Microsoft_GRUPOS II 2012 (G - X).xls 10" xfId="2411" xr:uid="{00000000-0005-0000-0000-000022060000}"/>
    <cellStyle name="_Ev Microsoft_GRUPOS II 2012 (G - X).xls 11" xfId="2412" xr:uid="{00000000-0005-0000-0000-000023060000}"/>
    <cellStyle name="_Ev Microsoft_GRUPOS II 2012 (G - X).xls 2" xfId="2413" xr:uid="{00000000-0005-0000-0000-000024060000}"/>
    <cellStyle name="_Ev Microsoft_GRUPOS II 2012 (G - X).xls 3" xfId="2414" xr:uid="{00000000-0005-0000-0000-000025060000}"/>
    <cellStyle name="_Ev Microsoft_GRUPOS II 2012 (G - X).xls 4" xfId="2415" xr:uid="{00000000-0005-0000-0000-000026060000}"/>
    <cellStyle name="_Ev Microsoft_GRUPOS II 2012 (G - X).xls 5" xfId="2416" xr:uid="{00000000-0005-0000-0000-000027060000}"/>
    <cellStyle name="_Ev Microsoft_GRUPOS II 2012 (G - X).xls 6" xfId="2417" xr:uid="{00000000-0005-0000-0000-000028060000}"/>
    <cellStyle name="_Ev Microsoft_GRUPOS II 2012 (G - X).xls 7" xfId="2418" xr:uid="{00000000-0005-0000-0000-000029060000}"/>
    <cellStyle name="_Ev Microsoft_GRUPOS II 2012 (G - X).xls 8" xfId="2419" xr:uid="{00000000-0005-0000-0000-00002A060000}"/>
    <cellStyle name="_Ev Microsoft_GRUPOS II 2012 (G - X).xls 9" xfId="2420" xr:uid="{00000000-0005-0000-0000-00002B060000}"/>
    <cellStyle name="_Ev Microsoft_GRUPOS II 2013 (G - X).xls" xfId="2421" xr:uid="{00000000-0005-0000-0000-00002C060000}"/>
    <cellStyle name="_Ev Microsoft_GRUPOS II 2013 (G - X).xls 10" xfId="2422" xr:uid="{00000000-0005-0000-0000-00002D060000}"/>
    <cellStyle name="_Ev Microsoft_GRUPOS II 2013 (G - X).xls 11" xfId="2423" xr:uid="{00000000-0005-0000-0000-00002E060000}"/>
    <cellStyle name="_Ev Microsoft_GRUPOS II 2013 (G - X).xls 2" xfId="2424" xr:uid="{00000000-0005-0000-0000-00002F060000}"/>
    <cellStyle name="_Ev Microsoft_GRUPOS II 2013 (G - X).xls 3" xfId="2425" xr:uid="{00000000-0005-0000-0000-000030060000}"/>
    <cellStyle name="_Ev Microsoft_GRUPOS II 2013 (G - X).xls 4" xfId="2426" xr:uid="{00000000-0005-0000-0000-000031060000}"/>
    <cellStyle name="_Ev Microsoft_GRUPOS II 2013 (G - X).xls 5" xfId="2427" xr:uid="{00000000-0005-0000-0000-000032060000}"/>
    <cellStyle name="_Ev Microsoft_GRUPOS II 2013 (G - X).xls 6" xfId="2428" xr:uid="{00000000-0005-0000-0000-000033060000}"/>
    <cellStyle name="_Ev Microsoft_GRUPOS II 2013 (G - X).xls 7" xfId="2429" xr:uid="{00000000-0005-0000-0000-000034060000}"/>
    <cellStyle name="_Ev Microsoft_GRUPOS II 2013 (G - X).xls 8" xfId="2430" xr:uid="{00000000-0005-0000-0000-000035060000}"/>
    <cellStyle name="_Ev Microsoft_GRUPOS II 2013 (G - X).xls 9" xfId="2431" xr:uid="{00000000-0005-0000-0000-000036060000}"/>
    <cellStyle name="_Ev Microsoft_INCREMENTO ENERO 2012 F-G" xfId="2432" xr:uid="{00000000-0005-0000-0000-000037060000}"/>
    <cellStyle name="_Ev Microsoft_INCREMENTO ENERO 2012 F-G.xls" xfId="2433" xr:uid="{00000000-0005-0000-0000-000038060000}"/>
    <cellStyle name="_Ev Microsoft_INCREMENTO ENERO 2013 A-E" xfId="2434" xr:uid="{00000000-0005-0000-0000-000039060000}"/>
    <cellStyle name="_Ev Microsoft_INCREMENTO ENERO 2013 A-E 10" xfId="2435" xr:uid="{00000000-0005-0000-0000-00003A060000}"/>
    <cellStyle name="_Ev Microsoft_INCREMENTO ENERO 2013 A-E 11" xfId="2436" xr:uid="{00000000-0005-0000-0000-00003B060000}"/>
    <cellStyle name="_Ev Microsoft_INCREMENTO ENERO 2013 A-E 2" xfId="2437" xr:uid="{00000000-0005-0000-0000-00003C060000}"/>
    <cellStyle name="_Ev Microsoft_INCREMENTO ENERO 2013 A-E 3" xfId="2438" xr:uid="{00000000-0005-0000-0000-00003D060000}"/>
    <cellStyle name="_Ev Microsoft_INCREMENTO ENERO 2013 A-E 4" xfId="2439" xr:uid="{00000000-0005-0000-0000-00003E060000}"/>
    <cellStyle name="_Ev Microsoft_INCREMENTO ENERO 2013 A-E 5" xfId="2440" xr:uid="{00000000-0005-0000-0000-00003F060000}"/>
    <cellStyle name="_Ev Microsoft_INCREMENTO ENERO 2013 A-E 6" xfId="2441" xr:uid="{00000000-0005-0000-0000-000040060000}"/>
    <cellStyle name="_Ev Microsoft_INCREMENTO ENERO 2013 A-E 7" xfId="2442" xr:uid="{00000000-0005-0000-0000-000041060000}"/>
    <cellStyle name="_Ev Microsoft_INCREMENTO ENERO 2013 A-E 8" xfId="2443" xr:uid="{00000000-0005-0000-0000-000042060000}"/>
    <cellStyle name="_Ev Microsoft_INCREMENTO ENERO 2013 A-E 9" xfId="2444" xr:uid="{00000000-0005-0000-0000-000043060000}"/>
    <cellStyle name="_Ev Microsoft_INCREMENTO ENERO 2013 F-G" xfId="2445" xr:uid="{00000000-0005-0000-0000-000044060000}"/>
    <cellStyle name="_Ev Microsoft_INCREMENTO ENERO 2013 M-X" xfId="2446" xr:uid="{00000000-0005-0000-0000-000045060000}"/>
    <cellStyle name="_Ev Microsoft_INCREMENTO ENERO 2013 M-X 10" xfId="2447" xr:uid="{00000000-0005-0000-0000-000046060000}"/>
    <cellStyle name="_Ev Microsoft_INCREMENTO ENERO 2013 M-X 11" xfId="2448" xr:uid="{00000000-0005-0000-0000-000047060000}"/>
    <cellStyle name="_Ev Microsoft_INCREMENTO ENERO 2013 M-X 2" xfId="2449" xr:uid="{00000000-0005-0000-0000-000048060000}"/>
    <cellStyle name="_Ev Microsoft_INCREMENTO ENERO 2013 M-X 3" xfId="2450" xr:uid="{00000000-0005-0000-0000-000049060000}"/>
    <cellStyle name="_Ev Microsoft_INCREMENTO ENERO 2013 M-X 4" xfId="2451" xr:uid="{00000000-0005-0000-0000-00004A060000}"/>
    <cellStyle name="_Ev Microsoft_INCREMENTO ENERO 2013 M-X 5" xfId="2452" xr:uid="{00000000-0005-0000-0000-00004B060000}"/>
    <cellStyle name="_Ev Microsoft_INCREMENTO ENERO 2013 M-X 6" xfId="2453" xr:uid="{00000000-0005-0000-0000-00004C060000}"/>
    <cellStyle name="_Ev Microsoft_INCREMENTO ENERO 2013 M-X 7" xfId="2454" xr:uid="{00000000-0005-0000-0000-00004D060000}"/>
    <cellStyle name="_Ev Microsoft_INCREMENTO ENERO 2013 M-X 8" xfId="2455" xr:uid="{00000000-0005-0000-0000-00004E060000}"/>
    <cellStyle name="_Ev Microsoft_INCREMENTO ENERO 2013 M-X 9" xfId="2456" xr:uid="{00000000-0005-0000-0000-00004F060000}"/>
    <cellStyle name="_Ev Microsoft_Libro2" xfId="2457" xr:uid="{00000000-0005-0000-0000-000050060000}"/>
    <cellStyle name="_Ev Microsoft_Libro2 10" xfId="2458" xr:uid="{00000000-0005-0000-0000-000051060000}"/>
    <cellStyle name="_Ev Microsoft_Libro2 11" xfId="2459" xr:uid="{00000000-0005-0000-0000-000052060000}"/>
    <cellStyle name="_Ev Microsoft_Libro2 2" xfId="2460" xr:uid="{00000000-0005-0000-0000-000053060000}"/>
    <cellStyle name="_Ev Microsoft_Libro2 3" xfId="2461" xr:uid="{00000000-0005-0000-0000-000054060000}"/>
    <cellStyle name="_Ev Microsoft_Libro2 4" xfId="2462" xr:uid="{00000000-0005-0000-0000-000055060000}"/>
    <cellStyle name="_Ev Microsoft_Libro2 5" xfId="2463" xr:uid="{00000000-0005-0000-0000-000056060000}"/>
    <cellStyle name="_Ev Microsoft_Libro2 6" xfId="2464" xr:uid="{00000000-0005-0000-0000-000057060000}"/>
    <cellStyle name="_Ev Microsoft_Libro2 7" xfId="2465" xr:uid="{00000000-0005-0000-0000-000058060000}"/>
    <cellStyle name="_Ev Microsoft_Libro2 8" xfId="2466" xr:uid="{00000000-0005-0000-0000-000059060000}"/>
    <cellStyle name="_Ev Microsoft_Libro2 9" xfId="2467" xr:uid="{00000000-0005-0000-0000-00005A060000}"/>
    <cellStyle name="_Ev Microsoft_SLIP DE RENOVACION 2013 (3)" xfId="2468" xr:uid="{00000000-0005-0000-0000-00005B060000}"/>
    <cellStyle name="_Ev Schlumberger 2009" xfId="2469" xr:uid="{00000000-0005-0000-0000-00005C060000}"/>
    <cellStyle name="_Ev. empresa _N N _Slipcia Medicina Prepagada_almonacidy" xfId="2470" xr:uid="{00000000-0005-0000-0000-00005D060000}"/>
    <cellStyle name="_Ev.MEXICHEN RESINAS COL" xfId="2471" xr:uid="{00000000-0005-0000-0000-00005E060000}"/>
    <cellStyle name="_Ev.MEXICHEN RESINAS COL 10" xfId="2472" xr:uid="{00000000-0005-0000-0000-00005F060000}"/>
    <cellStyle name="_Ev.MEXICHEN RESINAS COL 11" xfId="2473" xr:uid="{00000000-0005-0000-0000-000060060000}"/>
    <cellStyle name="_Ev.MEXICHEN RESINAS COL 2" xfId="2474" xr:uid="{00000000-0005-0000-0000-000061060000}"/>
    <cellStyle name="_Ev.MEXICHEN RESINAS COL 3" xfId="2475" xr:uid="{00000000-0005-0000-0000-000062060000}"/>
    <cellStyle name="_Ev.MEXICHEN RESINAS COL 4" xfId="2476" xr:uid="{00000000-0005-0000-0000-000063060000}"/>
    <cellStyle name="_Ev.MEXICHEN RESINAS COL 5" xfId="2477" xr:uid="{00000000-0005-0000-0000-000064060000}"/>
    <cellStyle name="_Ev.MEXICHEN RESINAS COL 6" xfId="2478" xr:uid="{00000000-0005-0000-0000-000065060000}"/>
    <cellStyle name="_Ev.MEXICHEN RESINAS COL 7" xfId="2479" xr:uid="{00000000-0005-0000-0000-000066060000}"/>
    <cellStyle name="_Ev.MEXICHEN RESINAS COL 8" xfId="2480" xr:uid="{00000000-0005-0000-0000-000067060000}"/>
    <cellStyle name="_Ev.MEXICHEN RESINAS COL 9" xfId="2481" xr:uid="{00000000-0005-0000-0000-000068060000}"/>
    <cellStyle name="_Extemporaneidad Cuentas Ajustadas Abril-2008" xfId="2482" xr:uid="{00000000-0005-0000-0000-000069060000}"/>
    <cellStyle name="_Extemporaneidad Cuentas Ajustadas Abril-2008_Det 20 Usu + Costosos " xfId="2483" xr:uid="{00000000-0005-0000-0000-00006A060000}"/>
    <cellStyle name="_feb Pendientes y no recobro" xfId="2484" xr:uid="{00000000-0005-0000-0000-00006B060000}"/>
    <cellStyle name="_feb Pendientes y no recobro_Ingreso PRE" xfId="2485" xr:uid="{00000000-0005-0000-0000-00006C060000}"/>
    <cellStyle name="_feb Pendientes y no recobro_Ingreso PRE_Reembolsos x Cont " xfId="2486" xr:uid="{00000000-0005-0000-0000-00006D060000}"/>
    <cellStyle name="_feb Pendientes y no recobro_REASEGURO" xfId="2487" xr:uid="{00000000-0005-0000-0000-00006E060000}"/>
    <cellStyle name="_feb Pendientes y no recobro_REASEGURO_Ingreso PRE" xfId="2488" xr:uid="{00000000-0005-0000-0000-00006F060000}"/>
    <cellStyle name="_feb Pendientes y no recobro_REASEGURO_Ingreso PRE_Reembolsos x Cont " xfId="2489" xr:uid="{00000000-0005-0000-0000-000070060000}"/>
    <cellStyle name="_feb Pendientes y no recobro_REASEGURO_Reembolsos" xfId="2490" xr:uid="{00000000-0005-0000-0000-000071060000}"/>
    <cellStyle name="_feb Pendientes y no recobro_REASEGURO_Reembolsos x Cont " xfId="2491" xr:uid="{00000000-0005-0000-0000-000072060000}"/>
    <cellStyle name="_feb Pendientes y no recobro_REASEGURO_Reembolsos_Reembolsos x Cont " xfId="2492" xr:uid="{00000000-0005-0000-0000-000073060000}"/>
    <cellStyle name="_feb Pendientes y no recobro_Reembolsos" xfId="2493" xr:uid="{00000000-0005-0000-0000-000074060000}"/>
    <cellStyle name="_feb Pendientes y no recobro_Reembolsos x Cont " xfId="2494" xr:uid="{00000000-0005-0000-0000-000075060000}"/>
    <cellStyle name="_feb Pendientes y no recobro_Reembolsos_Reembolsos x Cont " xfId="2495" xr:uid="{00000000-0005-0000-0000-000076060000}"/>
    <cellStyle name="_formato matriz" xfId="2496" xr:uid="{00000000-0005-0000-0000-000077060000}"/>
    <cellStyle name="_formato matriz 10" xfId="2497" xr:uid="{00000000-0005-0000-0000-000078060000}"/>
    <cellStyle name="_formato matriz 11" xfId="2498" xr:uid="{00000000-0005-0000-0000-000079060000}"/>
    <cellStyle name="_formato matriz 2" xfId="2499" xr:uid="{00000000-0005-0000-0000-00007A060000}"/>
    <cellStyle name="_formato matriz 3" xfId="2500" xr:uid="{00000000-0005-0000-0000-00007B060000}"/>
    <cellStyle name="_formato matriz 4" xfId="2501" xr:uid="{00000000-0005-0000-0000-00007C060000}"/>
    <cellStyle name="_formato matriz 5" xfId="2502" xr:uid="{00000000-0005-0000-0000-00007D060000}"/>
    <cellStyle name="_formato matriz 6" xfId="2503" xr:uid="{00000000-0005-0000-0000-00007E060000}"/>
    <cellStyle name="_formato matriz 7" xfId="2504" xr:uid="{00000000-0005-0000-0000-00007F060000}"/>
    <cellStyle name="_formato matriz 8" xfId="2505" xr:uid="{00000000-0005-0000-0000-000080060000}"/>
    <cellStyle name="_formato matriz 9" xfId="2506" xr:uid="{00000000-0005-0000-0000-000081060000}"/>
    <cellStyle name="_formato matriz_Ev.SANOFI" xfId="2507" xr:uid="{00000000-0005-0000-0000-000082060000}"/>
    <cellStyle name="_formato matriz_GRUPOS II 2012 (G - X).xls" xfId="2508" xr:uid="{00000000-0005-0000-0000-000083060000}"/>
    <cellStyle name="_formato matriz_GRUPOS II 2012 (G - X).xls 10" xfId="2509" xr:uid="{00000000-0005-0000-0000-000084060000}"/>
    <cellStyle name="_formato matriz_GRUPOS II 2012 (G - X).xls 11" xfId="2510" xr:uid="{00000000-0005-0000-0000-000085060000}"/>
    <cellStyle name="_formato matriz_GRUPOS II 2012 (G - X).xls 2" xfId="2511" xr:uid="{00000000-0005-0000-0000-000086060000}"/>
    <cellStyle name="_formato matriz_GRUPOS II 2012 (G - X).xls 3" xfId="2512" xr:uid="{00000000-0005-0000-0000-000087060000}"/>
    <cellStyle name="_formato matriz_GRUPOS II 2012 (G - X).xls 4" xfId="2513" xr:uid="{00000000-0005-0000-0000-000088060000}"/>
    <cellStyle name="_formato matriz_GRUPOS II 2012 (G - X).xls 5" xfId="2514" xr:uid="{00000000-0005-0000-0000-000089060000}"/>
    <cellStyle name="_formato matriz_GRUPOS II 2012 (G - X).xls 6" xfId="2515" xr:uid="{00000000-0005-0000-0000-00008A060000}"/>
    <cellStyle name="_formato matriz_GRUPOS II 2012 (G - X).xls 7" xfId="2516" xr:uid="{00000000-0005-0000-0000-00008B060000}"/>
    <cellStyle name="_formato matriz_GRUPOS II 2012 (G - X).xls 8" xfId="2517" xr:uid="{00000000-0005-0000-0000-00008C060000}"/>
    <cellStyle name="_formato matriz_GRUPOS II 2012 (G - X).xls 9" xfId="2518" xr:uid="{00000000-0005-0000-0000-00008D060000}"/>
    <cellStyle name="_formato matriz_GRUPOS II 2013 (G - X).xls" xfId="2519" xr:uid="{00000000-0005-0000-0000-00008E060000}"/>
    <cellStyle name="_formato matriz_GRUPOS II 2013 (G - X).xls 10" xfId="2520" xr:uid="{00000000-0005-0000-0000-00008F060000}"/>
    <cellStyle name="_formato matriz_GRUPOS II 2013 (G - X).xls 11" xfId="2521" xr:uid="{00000000-0005-0000-0000-000090060000}"/>
    <cellStyle name="_formato matriz_GRUPOS II 2013 (G - X).xls 2" xfId="2522" xr:uid="{00000000-0005-0000-0000-000091060000}"/>
    <cellStyle name="_formato matriz_GRUPOS II 2013 (G - X).xls 3" xfId="2523" xr:uid="{00000000-0005-0000-0000-000092060000}"/>
    <cellStyle name="_formato matriz_GRUPOS II 2013 (G - X).xls 4" xfId="2524" xr:uid="{00000000-0005-0000-0000-000093060000}"/>
    <cellStyle name="_formato matriz_GRUPOS II 2013 (G - X).xls 5" xfId="2525" xr:uid="{00000000-0005-0000-0000-000094060000}"/>
    <cellStyle name="_formato matriz_GRUPOS II 2013 (G - X).xls 6" xfId="2526" xr:uid="{00000000-0005-0000-0000-000095060000}"/>
    <cellStyle name="_formato matriz_GRUPOS II 2013 (G - X).xls 7" xfId="2527" xr:uid="{00000000-0005-0000-0000-000096060000}"/>
    <cellStyle name="_formato matriz_GRUPOS II 2013 (G - X).xls 8" xfId="2528" xr:uid="{00000000-0005-0000-0000-000097060000}"/>
    <cellStyle name="_formato matriz_GRUPOS II 2013 (G - X).xls 9" xfId="2529" xr:uid="{00000000-0005-0000-0000-000098060000}"/>
    <cellStyle name="_formato matriz_INCREMENTO ENERO 2012 F-G" xfId="2530" xr:uid="{00000000-0005-0000-0000-000099060000}"/>
    <cellStyle name="_formato matriz_INCREMENTO ENERO 2012 F-G.xls" xfId="2531" xr:uid="{00000000-0005-0000-0000-00009A060000}"/>
    <cellStyle name="_formato matriz_INCREMENTO ENERO 2013 A-E" xfId="2532" xr:uid="{00000000-0005-0000-0000-00009B060000}"/>
    <cellStyle name="_formato matriz_INCREMENTO ENERO 2013 A-E 10" xfId="2533" xr:uid="{00000000-0005-0000-0000-00009C060000}"/>
    <cellStyle name="_formato matriz_INCREMENTO ENERO 2013 A-E 11" xfId="2534" xr:uid="{00000000-0005-0000-0000-00009D060000}"/>
    <cellStyle name="_formato matriz_INCREMENTO ENERO 2013 A-E 2" xfId="2535" xr:uid="{00000000-0005-0000-0000-00009E060000}"/>
    <cellStyle name="_formato matriz_INCREMENTO ENERO 2013 A-E 3" xfId="2536" xr:uid="{00000000-0005-0000-0000-00009F060000}"/>
    <cellStyle name="_formato matriz_INCREMENTO ENERO 2013 A-E 4" xfId="2537" xr:uid="{00000000-0005-0000-0000-0000A0060000}"/>
    <cellStyle name="_formato matriz_INCREMENTO ENERO 2013 A-E 5" xfId="2538" xr:uid="{00000000-0005-0000-0000-0000A1060000}"/>
    <cellStyle name="_formato matriz_INCREMENTO ENERO 2013 A-E 6" xfId="2539" xr:uid="{00000000-0005-0000-0000-0000A2060000}"/>
    <cellStyle name="_formato matriz_INCREMENTO ENERO 2013 A-E 7" xfId="2540" xr:uid="{00000000-0005-0000-0000-0000A3060000}"/>
    <cellStyle name="_formato matriz_INCREMENTO ENERO 2013 A-E 8" xfId="2541" xr:uid="{00000000-0005-0000-0000-0000A4060000}"/>
    <cellStyle name="_formato matriz_INCREMENTO ENERO 2013 A-E 9" xfId="2542" xr:uid="{00000000-0005-0000-0000-0000A5060000}"/>
    <cellStyle name="_formato matriz_INCREMENTO ENERO 2013 F-G" xfId="2543" xr:uid="{00000000-0005-0000-0000-0000A6060000}"/>
    <cellStyle name="_formato matriz_INCREMENTO ENERO 2013 M-X" xfId="2544" xr:uid="{00000000-0005-0000-0000-0000A7060000}"/>
    <cellStyle name="_formato matriz_INCREMENTO ENERO 2013 M-X 10" xfId="2545" xr:uid="{00000000-0005-0000-0000-0000A8060000}"/>
    <cellStyle name="_formato matriz_INCREMENTO ENERO 2013 M-X 11" xfId="2546" xr:uid="{00000000-0005-0000-0000-0000A9060000}"/>
    <cellStyle name="_formato matriz_INCREMENTO ENERO 2013 M-X 2" xfId="2547" xr:uid="{00000000-0005-0000-0000-0000AA060000}"/>
    <cellStyle name="_formato matriz_INCREMENTO ENERO 2013 M-X 3" xfId="2548" xr:uid="{00000000-0005-0000-0000-0000AB060000}"/>
    <cellStyle name="_formato matriz_INCREMENTO ENERO 2013 M-X 4" xfId="2549" xr:uid="{00000000-0005-0000-0000-0000AC060000}"/>
    <cellStyle name="_formato matriz_INCREMENTO ENERO 2013 M-X 5" xfId="2550" xr:uid="{00000000-0005-0000-0000-0000AD060000}"/>
    <cellStyle name="_formato matriz_INCREMENTO ENERO 2013 M-X 6" xfId="2551" xr:uid="{00000000-0005-0000-0000-0000AE060000}"/>
    <cellStyle name="_formato matriz_INCREMENTO ENERO 2013 M-X 7" xfId="2552" xr:uid="{00000000-0005-0000-0000-0000AF060000}"/>
    <cellStyle name="_formato matriz_INCREMENTO ENERO 2013 M-X 8" xfId="2553" xr:uid="{00000000-0005-0000-0000-0000B0060000}"/>
    <cellStyle name="_formato matriz_INCREMENTO ENERO 2013 M-X 9" xfId="2554" xr:uid="{00000000-0005-0000-0000-0000B1060000}"/>
    <cellStyle name="_formato matriz_Tarifas Cavipetrol 160511" xfId="2555" xr:uid="{00000000-0005-0000-0000-0000B2060000}"/>
    <cellStyle name="_GLOSAS ACEPTADAS TOTAL O PARCIAL (2)" xfId="2556" xr:uid="{00000000-0005-0000-0000-0000B3060000}"/>
    <cellStyle name="_GLOSAS ACEPTADAS TOTAL O PARCIAL (2)_Det 20 Usu + Costosos " xfId="2557" xr:uid="{00000000-0005-0000-0000-0000B4060000}"/>
    <cellStyle name="_GRAN CONSOLIDADO DE PENDIENTES" xfId="2558" xr:uid="{00000000-0005-0000-0000-0000B5060000}"/>
    <cellStyle name="_GRAN CONSOLIDADO DE PENDIENTES_Det 20 Usu + Costosos " xfId="2559" xr:uid="{00000000-0005-0000-0000-0000B6060000}"/>
    <cellStyle name="_GRUPOS I (A - F)" xfId="105" xr:uid="{00000000-0005-0000-0000-00005D000000}"/>
    <cellStyle name="_GRUPOS I (A - F) 10" xfId="2560" xr:uid="{00000000-0005-0000-0000-0000B8060000}"/>
    <cellStyle name="_GRUPOS I (A - F) 11" xfId="2561" xr:uid="{00000000-0005-0000-0000-0000B9060000}"/>
    <cellStyle name="_GRUPOS I (A - F) 2" xfId="2562" xr:uid="{00000000-0005-0000-0000-0000BA060000}"/>
    <cellStyle name="_GRUPOS I (A - F) 3" xfId="2563" xr:uid="{00000000-0005-0000-0000-0000BB060000}"/>
    <cellStyle name="_GRUPOS I (A - F) 4" xfId="2564" xr:uid="{00000000-0005-0000-0000-0000BC060000}"/>
    <cellStyle name="_GRUPOS I (A - F) 5" xfId="2565" xr:uid="{00000000-0005-0000-0000-0000BD060000}"/>
    <cellStyle name="_GRUPOS I (A - F) 6" xfId="2566" xr:uid="{00000000-0005-0000-0000-0000BE060000}"/>
    <cellStyle name="_GRUPOS I (A - F) 7" xfId="2567" xr:uid="{00000000-0005-0000-0000-0000BF060000}"/>
    <cellStyle name="_GRUPOS I (A - F) 8" xfId="2568" xr:uid="{00000000-0005-0000-0000-0000C0060000}"/>
    <cellStyle name="_GRUPOS I (A - F) 9" xfId="2569" xr:uid="{00000000-0005-0000-0000-0000C1060000}"/>
    <cellStyle name="_GRUPOS I (A - F)_Ev.SANOFI" xfId="2570" xr:uid="{00000000-0005-0000-0000-0000C2060000}"/>
    <cellStyle name="_GRUPOS I (A - F)_Fonsabana Humana" xfId="2571" xr:uid="{00000000-0005-0000-0000-0000C3060000}"/>
    <cellStyle name="_GRUPOS I (A - F)_GRUPOS II 2013 (G - X).xls" xfId="2572" xr:uid="{00000000-0005-0000-0000-0000C4060000}"/>
    <cellStyle name="_GRUPOS I (A - F)_GRUPOS II 2013 (G - X).xls 10" xfId="2573" xr:uid="{00000000-0005-0000-0000-0000C5060000}"/>
    <cellStyle name="_GRUPOS I (A - F)_GRUPOS II 2013 (G - X).xls 11" xfId="2574" xr:uid="{00000000-0005-0000-0000-0000C6060000}"/>
    <cellStyle name="_GRUPOS I (A - F)_GRUPOS II 2013 (G - X).xls 2" xfId="2575" xr:uid="{00000000-0005-0000-0000-0000C7060000}"/>
    <cellStyle name="_GRUPOS I (A - F)_GRUPOS II 2013 (G - X).xls 3" xfId="2576" xr:uid="{00000000-0005-0000-0000-0000C8060000}"/>
    <cellStyle name="_GRUPOS I (A - F)_GRUPOS II 2013 (G - X).xls 4" xfId="2577" xr:uid="{00000000-0005-0000-0000-0000C9060000}"/>
    <cellStyle name="_GRUPOS I (A - F)_GRUPOS II 2013 (G - X).xls 5" xfId="2578" xr:uid="{00000000-0005-0000-0000-0000CA060000}"/>
    <cellStyle name="_GRUPOS I (A - F)_GRUPOS II 2013 (G - X).xls 6" xfId="2579" xr:uid="{00000000-0005-0000-0000-0000CB060000}"/>
    <cellStyle name="_GRUPOS I (A - F)_GRUPOS II 2013 (G - X).xls 7" xfId="2580" xr:uid="{00000000-0005-0000-0000-0000CC060000}"/>
    <cellStyle name="_GRUPOS I (A - F)_GRUPOS II 2013 (G - X).xls 8" xfId="2581" xr:uid="{00000000-0005-0000-0000-0000CD060000}"/>
    <cellStyle name="_GRUPOS I (A - F)_GRUPOS II 2013 (G - X).xls 9" xfId="2582" xr:uid="{00000000-0005-0000-0000-0000CE060000}"/>
    <cellStyle name="_GRUPOS I (A - F)_INCREMENTO ENERO 2012 A-E" xfId="2583" xr:uid="{00000000-0005-0000-0000-0000CF060000}"/>
    <cellStyle name="_GRUPOS I (A - F)_INCREMENTO ENERO 2012 A-E 10" xfId="2584" xr:uid="{00000000-0005-0000-0000-0000D0060000}"/>
    <cellStyle name="_GRUPOS I (A - F)_INCREMENTO ENERO 2012 A-E 11" xfId="2585" xr:uid="{00000000-0005-0000-0000-0000D1060000}"/>
    <cellStyle name="_GRUPOS I (A - F)_INCREMENTO ENERO 2012 A-E 2" xfId="2586" xr:uid="{00000000-0005-0000-0000-0000D2060000}"/>
    <cellStyle name="_GRUPOS I (A - F)_INCREMENTO ENERO 2012 A-E 3" xfId="2587" xr:uid="{00000000-0005-0000-0000-0000D3060000}"/>
    <cellStyle name="_GRUPOS I (A - F)_INCREMENTO ENERO 2012 A-E 4" xfId="2588" xr:uid="{00000000-0005-0000-0000-0000D4060000}"/>
    <cellStyle name="_GRUPOS I (A - F)_INCREMENTO ENERO 2012 A-E 5" xfId="2589" xr:uid="{00000000-0005-0000-0000-0000D5060000}"/>
    <cellStyle name="_GRUPOS I (A - F)_INCREMENTO ENERO 2012 A-E 6" xfId="2590" xr:uid="{00000000-0005-0000-0000-0000D6060000}"/>
    <cellStyle name="_GRUPOS I (A - F)_INCREMENTO ENERO 2012 A-E 7" xfId="2591" xr:uid="{00000000-0005-0000-0000-0000D7060000}"/>
    <cellStyle name="_GRUPOS I (A - F)_INCREMENTO ENERO 2012 A-E 8" xfId="2592" xr:uid="{00000000-0005-0000-0000-0000D8060000}"/>
    <cellStyle name="_GRUPOS I (A - F)_INCREMENTO ENERO 2012 A-E 9" xfId="2593" xr:uid="{00000000-0005-0000-0000-0000D9060000}"/>
    <cellStyle name="_GRUPOS I (A - F)_Libro2" xfId="2594" xr:uid="{00000000-0005-0000-0000-0000DA060000}"/>
    <cellStyle name="_GRUPOS I (A - F)_Libro2 10" xfId="2595" xr:uid="{00000000-0005-0000-0000-0000DB060000}"/>
    <cellStyle name="_GRUPOS I (A - F)_Libro2 11" xfId="2596" xr:uid="{00000000-0005-0000-0000-0000DC060000}"/>
    <cellStyle name="_GRUPOS I (A - F)_Libro2 2" xfId="2597" xr:uid="{00000000-0005-0000-0000-0000DD060000}"/>
    <cellStyle name="_GRUPOS I (A - F)_Libro2 3" xfId="2598" xr:uid="{00000000-0005-0000-0000-0000DE060000}"/>
    <cellStyle name="_GRUPOS I (A - F)_Libro2 4" xfId="2599" xr:uid="{00000000-0005-0000-0000-0000DF060000}"/>
    <cellStyle name="_GRUPOS I (A - F)_Libro2 5" xfId="2600" xr:uid="{00000000-0005-0000-0000-0000E0060000}"/>
    <cellStyle name="_GRUPOS I (A - F)_Libro2 6" xfId="2601" xr:uid="{00000000-0005-0000-0000-0000E1060000}"/>
    <cellStyle name="_GRUPOS I (A - F)_Libro2 7" xfId="2602" xr:uid="{00000000-0005-0000-0000-0000E2060000}"/>
    <cellStyle name="_GRUPOS I (A - F)_Libro2 8" xfId="2603" xr:uid="{00000000-0005-0000-0000-0000E3060000}"/>
    <cellStyle name="_GRUPOS I (A - F)_Libro2 9" xfId="2604" xr:uid="{00000000-0005-0000-0000-0000E4060000}"/>
    <cellStyle name="_GRUPOS I (A - F)_Matriz cambio de plan zafiro Meta Petroleum" xfId="2605" xr:uid="{00000000-0005-0000-0000-0000E5060000}"/>
    <cellStyle name="_GRUPOS I (A - F)_SLIP DE RENOVACION 2013 (3)" xfId="2606" xr:uid="{00000000-0005-0000-0000-0000E6060000}"/>
    <cellStyle name="_GRUPOS I (A - F)_tarifa Frosst (8)" xfId="2607" xr:uid="{00000000-0005-0000-0000-0000E7060000}"/>
    <cellStyle name="_GRUPOS I (A - F)_TARIFA METAPETROLEUM - Reevaluada el 090310" xfId="2608" xr:uid="{00000000-0005-0000-0000-0000E8060000}"/>
    <cellStyle name="_GRUPOS I (A - F)_TARIFAS" xfId="2609" xr:uid="{00000000-0005-0000-0000-0000E9060000}"/>
    <cellStyle name="_GRUPOS I (A - F)_TARIFAS 10" xfId="2610" xr:uid="{00000000-0005-0000-0000-0000EA060000}"/>
    <cellStyle name="_GRUPOS I (A - F)_TARIFAS 11" xfId="2611" xr:uid="{00000000-0005-0000-0000-0000EB060000}"/>
    <cellStyle name="_GRUPOS I (A - F)_TARIFAS 2" xfId="2612" xr:uid="{00000000-0005-0000-0000-0000EC060000}"/>
    <cellStyle name="_GRUPOS I (A - F)_TARIFAS 3" xfId="2613" xr:uid="{00000000-0005-0000-0000-0000ED060000}"/>
    <cellStyle name="_GRUPOS I (A - F)_TARIFAS 4" xfId="2614" xr:uid="{00000000-0005-0000-0000-0000EE060000}"/>
    <cellStyle name="_GRUPOS I (A - F)_TARIFAS 5" xfId="2615" xr:uid="{00000000-0005-0000-0000-0000EF060000}"/>
    <cellStyle name="_GRUPOS I (A - F)_TARIFAS 6" xfId="2616" xr:uid="{00000000-0005-0000-0000-0000F0060000}"/>
    <cellStyle name="_GRUPOS I (A - F)_TARIFAS 7" xfId="2617" xr:uid="{00000000-0005-0000-0000-0000F1060000}"/>
    <cellStyle name="_GRUPOS I (A - F)_TARIFAS 8" xfId="2618" xr:uid="{00000000-0005-0000-0000-0000F2060000}"/>
    <cellStyle name="_GRUPOS I (A - F)_TARIFAS 9" xfId="2619" xr:uid="{00000000-0005-0000-0000-0000F3060000}"/>
    <cellStyle name="_GRUPOS I (A - F)_Tarifas Cavipetrol 160511" xfId="2620" xr:uid="{00000000-0005-0000-0000-0000F4060000}"/>
    <cellStyle name="_GRUPOS I (A - F)_TARIFAS HUMANA ENERO - DICIEMBRE 2009" xfId="2621" xr:uid="{00000000-0005-0000-0000-0000F5060000}"/>
    <cellStyle name="_GRUPOS I (A - F)_TARIFAS HUMANA ENERO - DICIEMBRE 2012" xfId="2622" xr:uid="{00000000-0005-0000-0000-0000F6060000}"/>
    <cellStyle name="_GRUPOS I (A - F)_Tarifas Humana Enero - Diciembre 2013" xfId="2623" xr:uid="{00000000-0005-0000-0000-0000F7060000}"/>
    <cellStyle name="_GRUPOS I (A - F)_Xerox Definitivas" xfId="2624" xr:uid="{00000000-0005-0000-0000-0000F8060000}"/>
    <cellStyle name="_GRUPOS II  (G - X).xls" xfId="2625" xr:uid="{00000000-0005-0000-0000-0000F9060000}"/>
    <cellStyle name="_GRUPOS II  (G - X).xls 10" xfId="2626" xr:uid="{00000000-0005-0000-0000-0000FA060000}"/>
    <cellStyle name="_GRUPOS II  (G - X).xls 11" xfId="2627" xr:uid="{00000000-0005-0000-0000-0000FB060000}"/>
    <cellStyle name="_GRUPOS II  (G - X).xls 2" xfId="2628" xr:uid="{00000000-0005-0000-0000-0000FC060000}"/>
    <cellStyle name="_GRUPOS II  (G - X).xls 3" xfId="2629" xr:uid="{00000000-0005-0000-0000-0000FD060000}"/>
    <cellStyle name="_GRUPOS II  (G - X).xls 4" xfId="2630" xr:uid="{00000000-0005-0000-0000-0000FE060000}"/>
    <cellStyle name="_GRUPOS II  (G - X).xls 5" xfId="2631" xr:uid="{00000000-0005-0000-0000-0000FF060000}"/>
    <cellStyle name="_GRUPOS II  (G - X).xls 6" xfId="2632" xr:uid="{00000000-0005-0000-0000-000000070000}"/>
    <cellStyle name="_GRUPOS II  (G - X).xls 7" xfId="2633" xr:uid="{00000000-0005-0000-0000-000001070000}"/>
    <cellStyle name="_GRUPOS II  (G - X).xls 8" xfId="2634" xr:uid="{00000000-0005-0000-0000-000002070000}"/>
    <cellStyle name="_GRUPOS II  (G - X).xls 9" xfId="2635" xr:uid="{00000000-0005-0000-0000-000003070000}"/>
    <cellStyle name="_GRUPOS II  (G - X).xls_Ev.SANOFI" xfId="2636" xr:uid="{00000000-0005-0000-0000-000004070000}"/>
    <cellStyle name="_GRUPOS II (G - V).xls" xfId="106" xr:uid="{00000000-0005-0000-0000-00005E000000}"/>
    <cellStyle name="_GRUPOS II (G - V).xls 10" xfId="2637" xr:uid="{00000000-0005-0000-0000-000006070000}"/>
    <cellStyle name="_GRUPOS II (G - V).xls 11" xfId="2638" xr:uid="{00000000-0005-0000-0000-000007070000}"/>
    <cellStyle name="_GRUPOS II (G - V).xls 2" xfId="2639" xr:uid="{00000000-0005-0000-0000-000008070000}"/>
    <cellStyle name="_GRUPOS II (G - V).xls 3" xfId="2640" xr:uid="{00000000-0005-0000-0000-000009070000}"/>
    <cellStyle name="_GRUPOS II (G - V).xls 4" xfId="2641" xr:uid="{00000000-0005-0000-0000-00000A070000}"/>
    <cellStyle name="_GRUPOS II (G - V).xls 5" xfId="2642" xr:uid="{00000000-0005-0000-0000-00000B070000}"/>
    <cellStyle name="_GRUPOS II (G - V).xls 6" xfId="2643" xr:uid="{00000000-0005-0000-0000-00000C070000}"/>
    <cellStyle name="_GRUPOS II (G - V).xls 7" xfId="2644" xr:uid="{00000000-0005-0000-0000-00000D070000}"/>
    <cellStyle name="_GRUPOS II (G - V).xls 8" xfId="2645" xr:uid="{00000000-0005-0000-0000-00000E070000}"/>
    <cellStyle name="_GRUPOS II (G - V).xls 9" xfId="2646" xr:uid="{00000000-0005-0000-0000-00000F070000}"/>
    <cellStyle name="_GRUPOS II (G - V).xls_Ev.SANOFI" xfId="2647" xr:uid="{00000000-0005-0000-0000-000010070000}"/>
    <cellStyle name="_GRUPOS II (G - V).xls_Fonsabana Humana" xfId="2648" xr:uid="{00000000-0005-0000-0000-000011070000}"/>
    <cellStyle name="_GRUPOS II (G - V).xls_GRUPOS II 2013 (G - X).xls" xfId="2649" xr:uid="{00000000-0005-0000-0000-000012070000}"/>
    <cellStyle name="_GRUPOS II (G - V).xls_GRUPOS II 2013 (G - X).xls 10" xfId="2650" xr:uid="{00000000-0005-0000-0000-000013070000}"/>
    <cellStyle name="_GRUPOS II (G - V).xls_GRUPOS II 2013 (G - X).xls 11" xfId="2651" xr:uid="{00000000-0005-0000-0000-000014070000}"/>
    <cellStyle name="_GRUPOS II (G - V).xls_GRUPOS II 2013 (G - X).xls 2" xfId="2652" xr:uid="{00000000-0005-0000-0000-000015070000}"/>
    <cellStyle name="_GRUPOS II (G - V).xls_GRUPOS II 2013 (G - X).xls 3" xfId="2653" xr:uid="{00000000-0005-0000-0000-000016070000}"/>
    <cellStyle name="_GRUPOS II (G - V).xls_GRUPOS II 2013 (G - X).xls 4" xfId="2654" xr:uid="{00000000-0005-0000-0000-000017070000}"/>
    <cellStyle name="_GRUPOS II (G - V).xls_GRUPOS II 2013 (G - X).xls 5" xfId="2655" xr:uid="{00000000-0005-0000-0000-000018070000}"/>
    <cellStyle name="_GRUPOS II (G - V).xls_GRUPOS II 2013 (G - X).xls 6" xfId="2656" xr:uid="{00000000-0005-0000-0000-000019070000}"/>
    <cellStyle name="_GRUPOS II (G - V).xls_GRUPOS II 2013 (G - X).xls 7" xfId="2657" xr:uid="{00000000-0005-0000-0000-00001A070000}"/>
    <cellStyle name="_GRUPOS II (G - V).xls_GRUPOS II 2013 (G - X).xls 8" xfId="2658" xr:uid="{00000000-0005-0000-0000-00001B070000}"/>
    <cellStyle name="_GRUPOS II (G - V).xls_GRUPOS II 2013 (G - X).xls 9" xfId="2659" xr:uid="{00000000-0005-0000-0000-00001C070000}"/>
    <cellStyle name="_GRUPOS II (G - V).xls_INCREMENTO ENERO 2012 A-E" xfId="2660" xr:uid="{00000000-0005-0000-0000-00001D070000}"/>
    <cellStyle name="_GRUPOS II (G - V).xls_INCREMENTO ENERO 2012 A-E 10" xfId="2661" xr:uid="{00000000-0005-0000-0000-00001E070000}"/>
    <cellStyle name="_GRUPOS II (G - V).xls_INCREMENTO ENERO 2012 A-E 11" xfId="2662" xr:uid="{00000000-0005-0000-0000-00001F070000}"/>
    <cellStyle name="_GRUPOS II (G - V).xls_INCREMENTO ENERO 2012 A-E 2" xfId="2663" xr:uid="{00000000-0005-0000-0000-000020070000}"/>
    <cellStyle name="_GRUPOS II (G - V).xls_INCREMENTO ENERO 2012 A-E 3" xfId="2664" xr:uid="{00000000-0005-0000-0000-000021070000}"/>
    <cellStyle name="_GRUPOS II (G - V).xls_INCREMENTO ENERO 2012 A-E 4" xfId="2665" xr:uid="{00000000-0005-0000-0000-000022070000}"/>
    <cellStyle name="_GRUPOS II (G - V).xls_INCREMENTO ENERO 2012 A-E 5" xfId="2666" xr:uid="{00000000-0005-0000-0000-000023070000}"/>
    <cellStyle name="_GRUPOS II (G - V).xls_INCREMENTO ENERO 2012 A-E 6" xfId="2667" xr:uid="{00000000-0005-0000-0000-000024070000}"/>
    <cellStyle name="_GRUPOS II (G - V).xls_INCREMENTO ENERO 2012 A-E 7" xfId="2668" xr:uid="{00000000-0005-0000-0000-000025070000}"/>
    <cellStyle name="_GRUPOS II (G - V).xls_INCREMENTO ENERO 2012 A-E 8" xfId="2669" xr:uid="{00000000-0005-0000-0000-000026070000}"/>
    <cellStyle name="_GRUPOS II (G - V).xls_INCREMENTO ENERO 2012 A-E 9" xfId="2670" xr:uid="{00000000-0005-0000-0000-000027070000}"/>
    <cellStyle name="_GRUPOS II (G - V).xls_Libro2" xfId="2671" xr:uid="{00000000-0005-0000-0000-000028070000}"/>
    <cellStyle name="_GRUPOS II (G - V).xls_Libro2 10" xfId="2672" xr:uid="{00000000-0005-0000-0000-000029070000}"/>
    <cellStyle name="_GRUPOS II (G - V).xls_Libro2 11" xfId="2673" xr:uid="{00000000-0005-0000-0000-00002A070000}"/>
    <cellStyle name="_GRUPOS II (G - V).xls_Libro2 2" xfId="2674" xr:uid="{00000000-0005-0000-0000-00002B070000}"/>
    <cellStyle name="_GRUPOS II (G - V).xls_Libro2 3" xfId="2675" xr:uid="{00000000-0005-0000-0000-00002C070000}"/>
    <cellStyle name="_GRUPOS II (G - V).xls_Libro2 4" xfId="2676" xr:uid="{00000000-0005-0000-0000-00002D070000}"/>
    <cellStyle name="_GRUPOS II (G - V).xls_Libro2 5" xfId="2677" xr:uid="{00000000-0005-0000-0000-00002E070000}"/>
    <cellStyle name="_GRUPOS II (G - V).xls_Libro2 6" xfId="2678" xr:uid="{00000000-0005-0000-0000-00002F070000}"/>
    <cellStyle name="_GRUPOS II (G - V).xls_Libro2 7" xfId="2679" xr:uid="{00000000-0005-0000-0000-000030070000}"/>
    <cellStyle name="_GRUPOS II (G - V).xls_Libro2 8" xfId="2680" xr:uid="{00000000-0005-0000-0000-000031070000}"/>
    <cellStyle name="_GRUPOS II (G - V).xls_Libro2 9" xfId="2681" xr:uid="{00000000-0005-0000-0000-000032070000}"/>
    <cellStyle name="_GRUPOS II (G - V).xls_Matriz cambio de plan zafiro Meta Petroleum" xfId="2682" xr:uid="{00000000-0005-0000-0000-000033070000}"/>
    <cellStyle name="_GRUPOS II (G - V).xls_SLIP DE RENOVACION 2013 (3)" xfId="2683" xr:uid="{00000000-0005-0000-0000-000034070000}"/>
    <cellStyle name="_GRUPOS II (G - V).xls_tarifa Frosst (8)" xfId="2684" xr:uid="{00000000-0005-0000-0000-000035070000}"/>
    <cellStyle name="_GRUPOS II (G - V).xls_TARIFA METAPETROLEUM - Reevaluada el 090310" xfId="2685" xr:uid="{00000000-0005-0000-0000-000036070000}"/>
    <cellStyle name="_GRUPOS II (G - V).xls_TARIFAS" xfId="2686" xr:uid="{00000000-0005-0000-0000-000037070000}"/>
    <cellStyle name="_GRUPOS II (G - V).xls_TARIFAS 10" xfId="2687" xr:uid="{00000000-0005-0000-0000-000038070000}"/>
    <cellStyle name="_GRUPOS II (G - V).xls_TARIFAS 11" xfId="2688" xr:uid="{00000000-0005-0000-0000-000039070000}"/>
    <cellStyle name="_GRUPOS II (G - V).xls_TARIFAS 2" xfId="2689" xr:uid="{00000000-0005-0000-0000-00003A070000}"/>
    <cellStyle name="_GRUPOS II (G - V).xls_TARIFAS 3" xfId="2690" xr:uid="{00000000-0005-0000-0000-00003B070000}"/>
    <cellStyle name="_GRUPOS II (G - V).xls_TARIFAS 4" xfId="2691" xr:uid="{00000000-0005-0000-0000-00003C070000}"/>
    <cellStyle name="_GRUPOS II (G - V).xls_TARIFAS 5" xfId="2692" xr:uid="{00000000-0005-0000-0000-00003D070000}"/>
    <cellStyle name="_GRUPOS II (G - V).xls_TARIFAS 6" xfId="2693" xr:uid="{00000000-0005-0000-0000-00003E070000}"/>
    <cellStyle name="_GRUPOS II (G - V).xls_TARIFAS 7" xfId="2694" xr:uid="{00000000-0005-0000-0000-00003F070000}"/>
    <cellStyle name="_GRUPOS II (G - V).xls_TARIFAS 8" xfId="2695" xr:uid="{00000000-0005-0000-0000-000040070000}"/>
    <cellStyle name="_GRUPOS II (G - V).xls_TARIFAS 9" xfId="2696" xr:uid="{00000000-0005-0000-0000-000041070000}"/>
    <cellStyle name="_GRUPOS II (G - V).xls_Tarifas Cavipetrol 160511" xfId="2697" xr:uid="{00000000-0005-0000-0000-000042070000}"/>
    <cellStyle name="_GRUPOS II (G - V).xls_TARIFAS HUMANA ENERO - DICIEMBRE 2009" xfId="2698" xr:uid="{00000000-0005-0000-0000-000043070000}"/>
    <cellStyle name="_GRUPOS II (G - V).xls_TARIFAS HUMANA ENERO - DICIEMBRE 2012" xfId="2699" xr:uid="{00000000-0005-0000-0000-000044070000}"/>
    <cellStyle name="_GRUPOS II (G - V).xls_Tarifas Humana Enero - Diciembre 2013" xfId="2700" xr:uid="{00000000-0005-0000-0000-000045070000}"/>
    <cellStyle name="_GRUPOS II (G - V).xls_Xerox Definitivas" xfId="2701" xr:uid="{00000000-0005-0000-0000-000046070000}"/>
    <cellStyle name="_GRUPOS II (G - X).xls" xfId="2702" xr:uid="{00000000-0005-0000-0000-000047070000}"/>
    <cellStyle name="_GRUPOS II (G - X).xls 10" xfId="2703" xr:uid="{00000000-0005-0000-0000-000048070000}"/>
    <cellStyle name="_GRUPOS II (G - X).xls 11" xfId="2704" xr:uid="{00000000-0005-0000-0000-000049070000}"/>
    <cellStyle name="_GRUPOS II (G - X).xls 2" xfId="2705" xr:uid="{00000000-0005-0000-0000-00004A070000}"/>
    <cellStyle name="_GRUPOS II (G - X).xls 3" xfId="2706" xr:uid="{00000000-0005-0000-0000-00004B070000}"/>
    <cellStyle name="_GRUPOS II (G - X).xls 4" xfId="2707" xr:uid="{00000000-0005-0000-0000-00004C070000}"/>
    <cellStyle name="_GRUPOS II (G - X).xls 5" xfId="2708" xr:uid="{00000000-0005-0000-0000-00004D070000}"/>
    <cellStyle name="_GRUPOS II (G - X).xls 6" xfId="2709" xr:uid="{00000000-0005-0000-0000-00004E070000}"/>
    <cellStyle name="_GRUPOS II (G - X).xls 7" xfId="2710" xr:uid="{00000000-0005-0000-0000-00004F070000}"/>
    <cellStyle name="_GRUPOS II (G - X).xls 8" xfId="2711" xr:uid="{00000000-0005-0000-0000-000050070000}"/>
    <cellStyle name="_GRUPOS II (G - X).xls 9" xfId="2712" xr:uid="{00000000-0005-0000-0000-000051070000}"/>
    <cellStyle name="_GRUPOS II (G - X).xls_Ev.SANOFI" xfId="2713" xr:uid="{00000000-0005-0000-0000-000052070000}"/>
    <cellStyle name="_GRUPOS II (G - X).xls_GRUPOS II 2013 (G - X).xls" xfId="2714" xr:uid="{00000000-0005-0000-0000-000053070000}"/>
    <cellStyle name="_GRUPOS II (G - X).xls_GRUPOS II 2013 (G - X).xls 10" xfId="2715" xr:uid="{00000000-0005-0000-0000-000054070000}"/>
    <cellStyle name="_GRUPOS II (G - X).xls_GRUPOS II 2013 (G - X).xls 11" xfId="2716" xr:uid="{00000000-0005-0000-0000-000055070000}"/>
    <cellStyle name="_GRUPOS II (G - X).xls_GRUPOS II 2013 (G - X).xls 2" xfId="2717" xr:uid="{00000000-0005-0000-0000-000056070000}"/>
    <cellStyle name="_GRUPOS II (G - X).xls_GRUPOS II 2013 (G - X).xls 3" xfId="2718" xr:uid="{00000000-0005-0000-0000-000057070000}"/>
    <cellStyle name="_GRUPOS II (G - X).xls_GRUPOS II 2013 (G - X).xls 4" xfId="2719" xr:uid="{00000000-0005-0000-0000-000058070000}"/>
    <cellStyle name="_GRUPOS II (G - X).xls_GRUPOS II 2013 (G - X).xls 5" xfId="2720" xr:uid="{00000000-0005-0000-0000-000059070000}"/>
    <cellStyle name="_GRUPOS II (G - X).xls_GRUPOS II 2013 (G - X).xls 6" xfId="2721" xr:uid="{00000000-0005-0000-0000-00005A070000}"/>
    <cellStyle name="_GRUPOS II (G - X).xls_GRUPOS II 2013 (G - X).xls 7" xfId="2722" xr:uid="{00000000-0005-0000-0000-00005B070000}"/>
    <cellStyle name="_GRUPOS II (G - X).xls_GRUPOS II 2013 (G - X).xls 8" xfId="2723" xr:uid="{00000000-0005-0000-0000-00005C070000}"/>
    <cellStyle name="_GRUPOS II (G - X).xls_GRUPOS II 2013 (G - X).xls 9" xfId="2724" xr:uid="{00000000-0005-0000-0000-00005D070000}"/>
    <cellStyle name="_GRUPOS II (G - X).xls_Libro2" xfId="2725" xr:uid="{00000000-0005-0000-0000-00005E070000}"/>
    <cellStyle name="_GRUPOS II (G - X).xls_Libro2 10" xfId="2726" xr:uid="{00000000-0005-0000-0000-00005F070000}"/>
    <cellStyle name="_GRUPOS II (G - X).xls_Libro2 11" xfId="2727" xr:uid="{00000000-0005-0000-0000-000060070000}"/>
    <cellStyle name="_GRUPOS II (G - X).xls_Libro2 2" xfId="2728" xr:uid="{00000000-0005-0000-0000-000061070000}"/>
    <cellStyle name="_GRUPOS II (G - X).xls_Libro2 3" xfId="2729" xr:uid="{00000000-0005-0000-0000-000062070000}"/>
    <cellStyle name="_GRUPOS II (G - X).xls_Libro2 4" xfId="2730" xr:uid="{00000000-0005-0000-0000-000063070000}"/>
    <cellStyle name="_GRUPOS II (G - X).xls_Libro2 5" xfId="2731" xr:uid="{00000000-0005-0000-0000-000064070000}"/>
    <cellStyle name="_GRUPOS II (G - X).xls_Libro2 6" xfId="2732" xr:uid="{00000000-0005-0000-0000-000065070000}"/>
    <cellStyle name="_GRUPOS II (G - X).xls_Libro2 7" xfId="2733" xr:uid="{00000000-0005-0000-0000-000066070000}"/>
    <cellStyle name="_GRUPOS II (G - X).xls_Libro2 8" xfId="2734" xr:uid="{00000000-0005-0000-0000-000067070000}"/>
    <cellStyle name="_GRUPOS II (G - X).xls_Libro2 9" xfId="2735" xr:uid="{00000000-0005-0000-0000-000068070000}"/>
    <cellStyle name="_GRUPOS II (G - X).xls_SLIP DE RENOVACION 2013 (3)" xfId="2736" xr:uid="{00000000-0005-0000-0000-000069070000}"/>
    <cellStyle name="_GRUPOS II 2011 (G - X).xls" xfId="2737" xr:uid="{00000000-0005-0000-0000-00006A070000}"/>
    <cellStyle name="_GRUPOS II 2011 (G - X).xls 10" xfId="2738" xr:uid="{00000000-0005-0000-0000-00006B070000}"/>
    <cellStyle name="_GRUPOS II 2011 (G - X).xls 11" xfId="2739" xr:uid="{00000000-0005-0000-0000-00006C070000}"/>
    <cellStyle name="_GRUPOS II 2011 (G - X).xls 2" xfId="2740" xr:uid="{00000000-0005-0000-0000-00006D070000}"/>
    <cellStyle name="_GRUPOS II 2011 (G - X).xls 3" xfId="2741" xr:uid="{00000000-0005-0000-0000-00006E070000}"/>
    <cellStyle name="_GRUPOS II 2011 (G - X).xls 4" xfId="2742" xr:uid="{00000000-0005-0000-0000-00006F070000}"/>
    <cellStyle name="_GRUPOS II 2011 (G - X).xls 5" xfId="2743" xr:uid="{00000000-0005-0000-0000-000070070000}"/>
    <cellStyle name="_GRUPOS II 2011 (G - X).xls 6" xfId="2744" xr:uid="{00000000-0005-0000-0000-000071070000}"/>
    <cellStyle name="_GRUPOS II 2011 (G - X).xls 7" xfId="2745" xr:uid="{00000000-0005-0000-0000-000072070000}"/>
    <cellStyle name="_GRUPOS II 2011 (G - X).xls 8" xfId="2746" xr:uid="{00000000-0005-0000-0000-000073070000}"/>
    <cellStyle name="_GRUPOS II 2011 (G - X).xls 9" xfId="2747" xr:uid="{00000000-0005-0000-0000-000074070000}"/>
    <cellStyle name="_GRUPOS II 2012 (G - X).xls" xfId="2748" xr:uid="{00000000-0005-0000-0000-000075070000}"/>
    <cellStyle name="_GRUPOS II 2012 (G - X).xls 10" xfId="2749" xr:uid="{00000000-0005-0000-0000-000076070000}"/>
    <cellStyle name="_GRUPOS II 2012 (G - X).xls 11" xfId="2750" xr:uid="{00000000-0005-0000-0000-000077070000}"/>
    <cellStyle name="_GRUPOS II 2012 (G - X).xls 2" xfId="2751" xr:uid="{00000000-0005-0000-0000-000078070000}"/>
    <cellStyle name="_GRUPOS II 2012 (G - X).xls 3" xfId="2752" xr:uid="{00000000-0005-0000-0000-000079070000}"/>
    <cellStyle name="_GRUPOS II 2012 (G - X).xls 4" xfId="2753" xr:uid="{00000000-0005-0000-0000-00007A070000}"/>
    <cellStyle name="_GRUPOS II 2012 (G - X).xls 5" xfId="2754" xr:uid="{00000000-0005-0000-0000-00007B070000}"/>
    <cellStyle name="_GRUPOS II 2012 (G - X).xls 6" xfId="2755" xr:uid="{00000000-0005-0000-0000-00007C070000}"/>
    <cellStyle name="_GRUPOS II 2012 (G - X).xls 7" xfId="2756" xr:uid="{00000000-0005-0000-0000-00007D070000}"/>
    <cellStyle name="_GRUPOS II 2012 (G - X).xls 8" xfId="2757" xr:uid="{00000000-0005-0000-0000-00007E070000}"/>
    <cellStyle name="_GRUPOS II 2012 (G - X).xls 9" xfId="2758" xr:uid="{00000000-0005-0000-0000-00007F070000}"/>
    <cellStyle name="_GUIA COLMEDICA" xfId="2759" xr:uid="{00000000-0005-0000-0000-000080070000}"/>
    <cellStyle name="_HISTORIAL MENSUAL MAYO" xfId="2760" xr:uid="{00000000-0005-0000-0000-000081070000}"/>
    <cellStyle name="_HISTORIAL MENSUAL MAYO_Det 20 Usu + Costosos " xfId="2761" xr:uid="{00000000-0005-0000-0000-000082070000}"/>
    <cellStyle name="_HISTORICO AGOSTO" xfId="2762" xr:uid="{00000000-0005-0000-0000-000083070000}"/>
    <cellStyle name="_HISTORICO AGOSTO (2)" xfId="2763" xr:uid="{00000000-0005-0000-0000-000084070000}"/>
    <cellStyle name="_HISTORICO AGOSTO (2)_Det 20 Usu + Costosos " xfId="2764" xr:uid="{00000000-0005-0000-0000-000085070000}"/>
    <cellStyle name="_HISTORICO AGOSTO_Det 20 Usu + Costosos " xfId="2765" xr:uid="{00000000-0005-0000-0000-000086070000}"/>
    <cellStyle name="_HISTORICO JULIO" xfId="2766" xr:uid="{00000000-0005-0000-0000-000087070000}"/>
    <cellStyle name="_HISTORICO JULIO_Det 20 Usu + Costosos " xfId="2767" xr:uid="{00000000-0005-0000-0000-000088070000}"/>
    <cellStyle name="_HISTORICO JUNIO (2)" xfId="2768" xr:uid="{00000000-0005-0000-0000-000089070000}"/>
    <cellStyle name="_HISTORICO JUNIO (2)_Det 20 Usu + Costosos " xfId="2769" xr:uid="{00000000-0005-0000-0000-00008A070000}"/>
    <cellStyle name="_HISTORICO MARZO" xfId="2770" xr:uid="{00000000-0005-0000-0000-00008B070000}"/>
    <cellStyle name="_HISTORICO MARZO_Det 20 Usu + Costosos " xfId="2771" xr:uid="{00000000-0005-0000-0000-00008C070000}"/>
    <cellStyle name="_HISTORICO SEPTIEMBRE TUT" xfId="2772" xr:uid="{00000000-0005-0000-0000-00008D070000}"/>
    <cellStyle name="_HISTORICO SEPTIEMBRE TUT_Det 20 Usu + Costosos " xfId="2773" xr:uid="{00000000-0005-0000-0000-00008E070000}"/>
    <cellStyle name="_Hoja1" xfId="2774" xr:uid="{00000000-0005-0000-0000-00008F070000}"/>
    <cellStyle name="_Hoja1_Det 20 Usu + Costosos " xfId="2775" xr:uid="{00000000-0005-0000-0000-000090070000}"/>
    <cellStyle name="_hojas  de  cobertura  y  tarifas  independence drilling mercer sept 2009 - colseguros" xfId="2776" xr:uid="{00000000-0005-0000-0000-000091070000}"/>
    <cellStyle name="_INCONSISTENCIAS PRESENTADAS EN LA LIQUIDACION" xfId="2777" xr:uid="{00000000-0005-0000-0000-000092070000}"/>
    <cellStyle name="_INCONSISTENCIAS PRESENTADAS EN LA LIQUIDACION_Det 20 Usu + Costosos " xfId="2778" xr:uid="{00000000-0005-0000-0000-000093070000}"/>
    <cellStyle name="_INCREMENTO ENERO 2007 H-L.xls" xfId="107" xr:uid="{00000000-0005-0000-0000-00005F000000}"/>
    <cellStyle name="_INCREMENTO ENERO 2007 H-L.xls 10" xfId="2779" xr:uid="{00000000-0005-0000-0000-000095070000}"/>
    <cellStyle name="_INCREMENTO ENERO 2007 H-L.xls 11" xfId="2780" xr:uid="{00000000-0005-0000-0000-000096070000}"/>
    <cellStyle name="_INCREMENTO ENERO 2007 H-L.xls 2" xfId="2781" xr:uid="{00000000-0005-0000-0000-000097070000}"/>
    <cellStyle name="_INCREMENTO ENERO 2007 H-L.xls 3" xfId="2782" xr:uid="{00000000-0005-0000-0000-000098070000}"/>
    <cellStyle name="_INCREMENTO ENERO 2007 H-L.xls 4" xfId="2783" xr:uid="{00000000-0005-0000-0000-000099070000}"/>
    <cellStyle name="_INCREMENTO ENERO 2007 H-L.xls 5" xfId="2784" xr:uid="{00000000-0005-0000-0000-00009A070000}"/>
    <cellStyle name="_INCREMENTO ENERO 2007 H-L.xls 6" xfId="2785" xr:uid="{00000000-0005-0000-0000-00009B070000}"/>
    <cellStyle name="_INCREMENTO ENERO 2007 H-L.xls 7" xfId="2786" xr:uid="{00000000-0005-0000-0000-00009C070000}"/>
    <cellStyle name="_INCREMENTO ENERO 2007 H-L.xls 8" xfId="2787" xr:uid="{00000000-0005-0000-0000-00009D070000}"/>
    <cellStyle name="_INCREMENTO ENERO 2007 H-L.xls 9" xfId="2788" xr:uid="{00000000-0005-0000-0000-00009E070000}"/>
    <cellStyle name="_INCREMENTO ENERO 2007 H-L.xls_Ev.SANOFI" xfId="2789" xr:uid="{00000000-0005-0000-0000-00009F070000}"/>
    <cellStyle name="_INCREMENTO ENERO 2007 H-L.xls_Fonsabana Humana" xfId="2790" xr:uid="{00000000-0005-0000-0000-0000A0070000}"/>
    <cellStyle name="_INCREMENTO ENERO 2007 H-L.xls_GRUPOS II 2013 (G - X).xls" xfId="2791" xr:uid="{00000000-0005-0000-0000-0000A1070000}"/>
    <cellStyle name="_INCREMENTO ENERO 2007 H-L.xls_GRUPOS II 2013 (G - X).xls 10" xfId="2792" xr:uid="{00000000-0005-0000-0000-0000A2070000}"/>
    <cellStyle name="_INCREMENTO ENERO 2007 H-L.xls_GRUPOS II 2013 (G - X).xls 11" xfId="2793" xr:uid="{00000000-0005-0000-0000-0000A3070000}"/>
    <cellStyle name="_INCREMENTO ENERO 2007 H-L.xls_GRUPOS II 2013 (G - X).xls 2" xfId="2794" xr:uid="{00000000-0005-0000-0000-0000A4070000}"/>
    <cellStyle name="_INCREMENTO ENERO 2007 H-L.xls_GRUPOS II 2013 (G - X).xls 3" xfId="2795" xr:uid="{00000000-0005-0000-0000-0000A5070000}"/>
    <cellStyle name="_INCREMENTO ENERO 2007 H-L.xls_GRUPOS II 2013 (G - X).xls 4" xfId="2796" xr:uid="{00000000-0005-0000-0000-0000A6070000}"/>
    <cellStyle name="_INCREMENTO ENERO 2007 H-L.xls_GRUPOS II 2013 (G - X).xls 5" xfId="2797" xr:uid="{00000000-0005-0000-0000-0000A7070000}"/>
    <cellStyle name="_INCREMENTO ENERO 2007 H-L.xls_GRUPOS II 2013 (G - X).xls 6" xfId="2798" xr:uid="{00000000-0005-0000-0000-0000A8070000}"/>
    <cellStyle name="_INCREMENTO ENERO 2007 H-L.xls_GRUPOS II 2013 (G - X).xls 7" xfId="2799" xr:uid="{00000000-0005-0000-0000-0000A9070000}"/>
    <cellStyle name="_INCREMENTO ENERO 2007 H-L.xls_GRUPOS II 2013 (G - X).xls 8" xfId="2800" xr:uid="{00000000-0005-0000-0000-0000AA070000}"/>
    <cellStyle name="_INCREMENTO ENERO 2007 H-L.xls_GRUPOS II 2013 (G - X).xls 9" xfId="2801" xr:uid="{00000000-0005-0000-0000-0000AB070000}"/>
    <cellStyle name="_INCREMENTO ENERO 2007 H-L.xls_INCREMENTO ENERO 2012 A-E" xfId="2802" xr:uid="{00000000-0005-0000-0000-0000AC070000}"/>
    <cellStyle name="_INCREMENTO ENERO 2007 H-L.xls_INCREMENTO ENERO 2012 A-E 10" xfId="2803" xr:uid="{00000000-0005-0000-0000-0000AD070000}"/>
    <cellStyle name="_INCREMENTO ENERO 2007 H-L.xls_INCREMENTO ENERO 2012 A-E 11" xfId="2804" xr:uid="{00000000-0005-0000-0000-0000AE070000}"/>
    <cellStyle name="_INCREMENTO ENERO 2007 H-L.xls_INCREMENTO ENERO 2012 A-E 2" xfId="2805" xr:uid="{00000000-0005-0000-0000-0000AF070000}"/>
    <cellStyle name="_INCREMENTO ENERO 2007 H-L.xls_INCREMENTO ENERO 2012 A-E 3" xfId="2806" xr:uid="{00000000-0005-0000-0000-0000B0070000}"/>
    <cellStyle name="_INCREMENTO ENERO 2007 H-L.xls_INCREMENTO ENERO 2012 A-E 4" xfId="2807" xr:uid="{00000000-0005-0000-0000-0000B1070000}"/>
    <cellStyle name="_INCREMENTO ENERO 2007 H-L.xls_INCREMENTO ENERO 2012 A-E 5" xfId="2808" xr:uid="{00000000-0005-0000-0000-0000B2070000}"/>
    <cellStyle name="_INCREMENTO ENERO 2007 H-L.xls_INCREMENTO ENERO 2012 A-E 6" xfId="2809" xr:uid="{00000000-0005-0000-0000-0000B3070000}"/>
    <cellStyle name="_INCREMENTO ENERO 2007 H-L.xls_INCREMENTO ENERO 2012 A-E 7" xfId="2810" xr:uid="{00000000-0005-0000-0000-0000B4070000}"/>
    <cellStyle name="_INCREMENTO ENERO 2007 H-L.xls_INCREMENTO ENERO 2012 A-E 8" xfId="2811" xr:uid="{00000000-0005-0000-0000-0000B5070000}"/>
    <cellStyle name="_INCREMENTO ENERO 2007 H-L.xls_INCREMENTO ENERO 2012 A-E 9" xfId="2812" xr:uid="{00000000-0005-0000-0000-0000B6070000}"/>
    <cellStyle name="_INCREMENTO ENERO 2007 H-L.xls_Libro2" xfId="2813" xr:uid="{00000000-0005-0000-0000-0000B7070000}"/>
    <cellStyle name="_INCREMENTO ENERO 2007 H-L.xls_Libro2 10" xfId="2814" xr:uid="{00000000-0005-0000-0000-0000B8070000}"/>
    <cellStyle name="_INCREMENTO ENERO 2007 H-L.xls_Libro2 11" xfId="2815" xr:uid="{00000000-0005-0000-0000-0000B9070000}"/>
    <cellStyle name="_INCREMENTO ENERO 2007 H-L.xls_Libro2 2" xfId="2816" xr:uid="{00000000-0005-0000-0000-0000BA070000}"/>
    <cellStyle name="_INCREMENTO ENERO 2007 H-L.xls_Libro2 3" xfId="2817" xr:uid="{00000000-0005-0000-0000-0000BB070000}"/>
    <cellStyle name="_INCREMENTO ENERO 2007 H-L.xls_Libro2 4" xfId="2818" xr:uid="{00000000-0005-0000-0000-0000BC070000}"/>
    <cellStyle name="_INCREMENTO ENERO 2007 H-L.xls_Libro2 5" xfId="2819" xr:uid="{00000000-0005-0000-0000-0000BD070000}"/>
    <cellStyle name="_INCREMENTO ENERO 2007 H-L.xls_Libro2 6" xfId="2820" xr:uid="{00000000-0005-0000-0000-0000BE070000}"/>
    <cellStyle name="_INCREMENTO ENERO 2007 H-L.xls_Libro2 7" xfId="2821" xr:uid="{00000000-0005-0000-0000-0000BF070000}"/>
    <cellStyle name="_INCREMENTO ENERO 2007 H-L.xls_Libro2 8" xfId="2822" xr:uid="{00000000-0005-0000-0000-0000C0070000}"/>
    <cellStyle name="_INCREMENTO ENERO 2007 H-L.xls_Libro2 9" xfId="2823" xr:uid="{00000000-0005-0000-0000-0000C1070000}"/>
    <cellStyle name="_INCREMENTO ENERO 2007 H-L.xls_Matriz cambio de plan zafiro Meta Petroleum" xfId="2824" xr:uid="{00000000-0005-0000-0000-0000C2070000}"/>
    <cellStyle name="_INCREMENTO ENERO 2007 H-L.xls_SLIP DE RENOVACION 2013 (3)" xfId="2825" xr:uid="{00000000-0005-0000-0000-0000C3070000}"/>
    <cellStyle name="_INCREMENTO ENERO 2007 H-L.xls_tarifa Frosst (8)" xfId="2826" xr:uid="{00000000-0005-0000-0000-0000C4070000}"/>
    <cellStyle name="_INCREMENTO ENERO 2007 H-L.xls_TARIFA METAPETROLEUM - Reevaluada el 090310" xfId="2827" xr:uid="{00000000-0005-0000-0000-0000C5070000}"/>
    <cellStyle name="_INCREMENTO ENERO 2007 H-L.xls_TARIFAS" xfId="2828" xr:uid="{00000000-0005-0000-0000-0000C6070000}"/>
    <cellStyle name="_INCREMENTO ENERO 2007 H-L.xls_TARIFAS 10" xfId="2829" xr:uid="{00000000-0005-0000-0000-0000C7070000}"/>
    <cellStyle name="_INCREMENTO ENERO 2007 H-L.xls_TARIFAS 11" xfId="2830" xr:uid="{00000000-0005-0000-0000-0000C8070000}"/>
    <cellStyle name="_INCREMENTO ENERO 2007 H-L.xls_TARIFAS 2" xfId="2831" xr:uid="{00000000-0005-0000-0000-0000C9070000}"/>
    <cellStyle name="_INCREMENTO ENERO 2007 H-L.xls_TARIFAS 3" xfId="2832" xr:uid="{00000000-0005-0000-0000-0000CA070000}"/>
    <cellStyle name="_INCREMENTO ENERO 2007 H-L.xls_TARIFAS 4" xfId="2833" xr:uid="{00000000-0005-0000-0000-0000CB070000}"/>
    <cellStyle name="_INCREMENTO ENERO 2007 H-L.xls_TARIFAS 5" xfId="2834" xr:uid="{00000000-0005-0000-0000-0000CC070000}"/>
    <cellStyle name="_INCREMENTO ENERO 2007 H-L.xls_TARIFAS 6" xfId="2835" xr:uid="{00000000-0005-0000-0000-0000CD070000}"/>
    <cellStyle name="_INCREMENTO ENERO 2007 H-L.xls_TARIFAS 7" xfId="2836" xr:uid="{00000000-0005-0000-0000-0000CE070000}"/>
    <cellStyle name="_INCREMENTO ENERO 2007 H-L.xls_TARIFAS 8" xfId="2837" xr:uid="{00000000-0005-0000-0000-0000CF070000}"/>
    <cellStyle name="_INCREMENTO ENERO 2007 H-L.xls_TARIFAS 9" xfId="2838" xr:uid="{00000000-0005-0000-0000-0000D0070000}"/>
    <cellStyle name="_INCREMENTO ENERO 2007 H-L.xls_Tarifas Cavipetrol 160511" xfId="2839" xr:uid="{00000000-0005-0000-0000-0000D1070000}"/>
    <cellStyle name="_INCREMENTO ENERO 2007 H-L.xls_TARIFAS HUMANA ENERO - DICIEMBRE 2009" xfId="2840" xr:uid="{00000000-0005-0000-0000-0000D2070000}"/>
    <cellStyle name="_INCREMENTO ENERO 2007 H-L.xls_TARIFAS HUMANA ENERO - DICIEMBRE 2012" xfId="2841" xr:uid="{00000000-0005-0000-0000-0000D3070000}"/>
    <cellStyle name="_INCREMENTO ENERO 2007 H-L.xls_Tarifas Humana Enero - Diciembre 2013" xfId="2842" xr:uid="{00000000-0005-0000-0000-0000D4070000}"/>
    <cellStyle name="_INCREMENTO ENERO 2007 H-L.xls_Xerox Definitivas" xfId="2843" xr:uid="{00000000-0005-0000-0000-0000D5070000}"/>
    <cellStyle name="_INCREMENTO ENERO 2009 H-L" xfId="2844" xr:uid="{00000000-0005-0000-0000-0000D6070000}"/>
    <cellStyle name="_INCREMENTO ENERO 2009 H-L 10" xfId="2845" xr:uid="{00000000-0005-0000-0000-0000D7070000}"/>
    <cellStyle name="_INCREMENTO ENERO 2009 H-L 11" xfId="2846" xr:uid="{00000000-0005-0000-0000-0000D8070000}"/>
    <cellStyle name="_INCREMENTO ENERO 2009 H-L 2" xfId="2847" xr:uid="{00000000-0005-0000-0000-0000D9070000}"/>
    <cellStyle name="_INCREMENTO ENERO 2009 H-L 3" xfId="2848" xr:uid="{00000000-0005-0000-0000-0000DA070000}"/>
    <cellStyle name="_INCREMENTO ENERO 2009 H-L 4" xfId="2849" xr:uid="{00000000-0005-0000-0000-0000DB070000}"/>
    <cellStyle name="_INCREMENTO ENERO 2009 H-L 5" xfId="2850" xr:uid="{00000000-0005-0000-0000-0000DC070000}"/>
    <cellStyle name="_INCREMENTO ENERO 2009 H-L 6" xfId="2851" xr:uid="{00000000-0005-0000-0000-0000DD070000}"/>
    <cellStyle name="_INCREMENTO ENERO 2009 H-L 7" xfId="2852" xr:uid="{00000000-0005-0000-0000-0000DE070000}"/>
    <cellStyle name="_INCREMENTO ENERO 2009 H-L 8" xfId="2853" xr:uid="{00000000-0005-0000-0000-0000DF070000}"/>
    <cellStyle name="_INCREMENTO ENERO 2009 H-L 9" xfId="2854" xr:uid="{00000000-0005-0000-0000-0000E0070000}"/>
    <cellStyle name="_INCREMENTO ENERO 2009 H-L.xls" xfId="2855" xr:uid="{00000000-0005-0000-0000-0000E1070000}"/>
    <cellStyle name="_INCREMENTO ENERO 2009 H-L.xls 10" xfId="2856" xr:uid="{00000000-0005-0000-0000-0000E2070000}"/>
    <cellStyle name="_INCREMENTO ENERO 2009 H-L.xls 11" xfId="2857" xr:uid="{00000000-0005-0000-0000-0000E3070000}"/>
    <cellStyle name="_INCREMENTO ENERO 2009 H-L.xls 2" xfId="2858" xr:uid="{00000000-0005-0000-0000-0000E4070000}"/>
    <cellStyle name="_INCREMENTO ENERO 2009 H-L.xls 3" xfId="2859" xr:uid="{00000000-0005-0000-0000-0000E5070000}"/>
    <cellStyle name="_INCREMENTO ENERO 2009 H-L.xls 4" xfId="2860" xr:uid="{00000000-0005-0000-0000-0000E6070000}"/>
    <cellStyle name="_INCREMENTO ENERO 2009 H-L.xls 5" xfId="2861" xr:uid="{00000000-0005-0000-0000-0000E7070000}"/>
    <cellStyle name="_INCREMENTO ENERO 2009 H-L.xls 6" xfId="2862" xr:uid="{00000000-0005-0000-0000-0000E8070000}"/>
    <cellStyle name="_INCREMENTO ENERO 2009 H-L.xls 7" xfId="2863" xr:uid="{00000000-0005-0000-0000-0000E9070000}"/>
    <cellStyle name="_INCREMENTO ENERO 2009 H-L.xls 8" xfId="2864" xr:uid="{00000000-0005-0000-0000-0000EA070000}"/>
    <cellStyle name="_INCREMENTO ENERO 2009 H-L.xls 9" xfId="2865" xr:uid="{00000000-0005-0000-0000-0000EB070000}"/>
    <cellStyle name="_INCREMENTO ENERO 2009 H-L.xls_Ev.SANOFI" xfId="2866" xr:uid="{00000000-0005-0000-0000-0000EC070000}"/>
    <cellStyle name="_INCREMENTO ENERO 2009 H-L.xls_GRUPOS II 2013 (G - X).xls" xfId="2867" xr:uid="{00000000-0005-0000-0000-0000ED070000}"/>
    <cellStyle name="_INCREMENTO ENERO 2009 H-L.xls_GRUPOS II 2013 (G - X).xls 10" xfId="2868" xr:uid="{00000000-0005-0000-0000-0000EE070000}"/>
    <cellStyle name="_INCREMENTO ENERO 2009 H-L.xls_GRUPOS II 2013 (G - X).xls 11" xfId="2869" xr:uid="{00000000-0005-0000-0000-0000EF070000}"/>
    <cellStyle name="_INCREMENTO ENERO 2009 H-L.xls_GRUPOS II 2013 (G - X).xls 2" xfId="2870" xr:uid="{00000000-0005-0000-0000-0000F0070000}"/>
    <cellStyle name="_INCREMENTO ENERO 2009 H-L.xls_GRUPOS II 2013 (G - X).xls 3" xfId="2871" xr:uid="{00000000-0005-0000-0000-0000F1070000}"/>
    <cellStyle name="_INCREMENTO ENERO 2009 H-L.xls_GRUPOS II 2013 (G - X).xls 4" xfId="2872" xr:uid="{00000000-0005-0000-0000-0000F2070000}"/>
    <cellStyle name="_INCREMENTO ENERO 2009 H-L.xls_GRUPOS II 2013 (G - X).xls 5" xfId="2873" xr:uid="{00000000-0005-0000-0000-0000F3070000}"/>
    <cellStyle name="_INCREMENTO ENERO 2009 H-L.xls_GRUPOS II 2013 (G - X).xls 6" xfId="2874" xr:uid="{00000000-0005-0000-0000-0000F4070000}"/>
    <cellStyle name="_INCREMENTO ENERO 2009 H-L.xls_GRUPOS II 2013 (G - X).xls 7" xfId="2875" xr:uid="{00000000-0005-0000-0000-0000F5070000}"/>
    <cellStyle name="_INCREMENTO ENERO 2009 H-L.xls_GRUPOS II 2013 (G - X).xls 8" xfId="2876" xr:uid="{00000000-0005-0000-0000-0000F6070000}"/>
    <cellStyle name="_INCREMENTO ENERO 2009 H-L.xls_GRUPOS II 2013 (G - X).xls 9" xfId="2877" xr:uid="{00000000-0005-0000-0000-0000F7070000}"/>
    <cellStyle name="_INCREMENTO ENERO 2009 H-L.xls_Libro2" xfId="2878" xr:uid="{00000000-0005-0000-0000-0000F8070000}"/>
    <cellStyle name="_INCREMENTO ENERO 2009 H-L.xls_Libro2 10" xfId="2879" xr:uid="{00000000-0005-0000-0000-0000F9070000}"/>
    <cellStyle name="_INCREMENTO ENERO 2009 H-L.xls_Libro2 11" xfId="2880" xr:uid="{00000000-0005-0000-0000-0000FA070000}"/>
    <cellStyle name="_INCREMENTO ENERO 2009 H-L.xls_Libro2 2" xfId="2881" xr:uid="{00000000-0005-0000-0000-0000FB070000}"/>
    <cellStyle name="_INCREMENTO ENERO 2009 H-L.xls_Libro2 3" xfId="2882" xr:uid="{00000000-0005-0000-0000-0000FC070000}"/>
    <cellStyle name="_INCREMENTO ENERO 2009 H-L.xls_Libro2 4" xfId="2883" xr:uid="{00000000-0005-0000-0000-0000FD070000}"/>
    <cellStyle name="_INCREMENTO ENERO 2009 H-L.xls_Libro2 5" xfId="2884" xr:uid="{00000000-0005-0000-0000-0000FE070000}"/>
    <cellStyle name="_INCREMENTO ENERO 2009 H-L.xls_Libro2 6" xfId="2885" xr:uid="{00000000-0005-0000-0000-0000FF070000}"/>
    <cellStyle name="_INCREMENTO ENERO 2009 H-L.xls_Libro2 7" xfId="2886" xr:uid="{00000000-0005-0000-0000-000000080000}"/>
    <cellStyle name="_INCREMENTO ENERO 2009 H-L.xls_Libro2 8" xfId="2887" xr:uid="{00000000-0005-0000-0000-000001080000}"/>
    <cellStyle name="_INCREMENTO ENERO 2009 H-L.xls_Libro2 9" xfId="2888" xr:uid="{00000000-0005-0000-0000-000002080000}"/>
    <cellStyle name="_INCREMENTO ENERO 2009 H-L.xls_SLIP DE RENOVACION 2013 (3)" xfId="2889" xr:uid="{00000000-0005-0000-0000-000003080000}"/>
    <cellStyle name="_INCREMENTO ENERO 2009 H-L.xls_tarifa Frosst (8)" xfId="2890" xr:uid="{00000000-0005-0000-0000-000004080000}"/>
    <cellStyle name="_INCREMENTO ENERO 2009 H-L.xls_Tarifas Cavipetrol 160511" xfId="2891" xr:uid="{00000000-0005-0000-0000-000005080000}"/>
    <cellStyle name="_INCREMENTO ENERO 2009 H-L_Ev.SANOFI" xfId="2892" xr:uid="{00000000-0005-0000-0000-000006080000}"/>
    <cellStyle name="_INCREMENTO ENERO 2011 H-L" xfId="2893" xr:uid="{00000000-0005-0000-0000-000007080000}"/>
    <cellStyle name="_INCREMENTO ENERO 2011 H-L 10" xfId="2894" xr:uid="{00000000-0005-0000-0000-000008080000}"/>
    <cellStyle name="_INCREMENTO ENERO 2011 H-L 11" xfId="2895" xr:uid="{00000000-0005-0000-0000-000009080000}"/>
    <cellStyle name="_INCREMENTO ENERO 2011 H-L 2" xfId="2896" xr:uid="{00000000-0005-0000-0000-00000A080000}"/>
    <cellStyle name="_INCREMENTO ENERO 2011 H-L 3" xfId="2897" xr:uid="{00000000-0005-0000-0000-00000B080000}"/>
    <cellStyle name="_INCREMENTO ENERO 2011 H-L 4" xfId="2898" xr:uid="{00000000-0005-0000-0000-00000C080000}"/>
    <cellStyle name="_INCREMENTO ENERO 2011 H-L 5" xfId="2899" xr:uid="{00000000-0005-0000-0000-00000D080000}"/>
    <cellStyle name="_INCREMENTO ENERO 2011 H-L 6" xfId="2900" xr:uid="{00000000-0005-0000-0000-00000E080000}"/>
    <cellStyle name="_INCREMENTO ENERO 2011 H-L 7" xfId="2901" xr:uid="{00000000-0005-0000-0000-00000F080000}"/>
    <cellStyle name="_INCREMENTO ENERO 2011 H-L 8" xfId="2902" xr:uid="{00000000-0005-0000-0000-000010080000}"/>
    <cellStyle name="_INCREMENTO ENERO 2011 H-L 9" xfId="2903" xr:uid="{00000000-0005-0000-0000-000011080000}"/>
    <cellStyle name="_INCREMENTO ENERO 2011 H-L_INCREMENTO ENERO 2012 F-G" xfId="2904" xr:uid="{00000000-0005-0000-0000-000012080000}"/>
    <cellStyle name="_INCREMENTO ENERO 2011 H-L_INCREMENTO ENERO 2012 F-G.xls" xfId="2905" xr:uid="{00000000-0005-0000-0000-000013080000}"/>
    <cellStyle name="_INCREMENTO ENERO 2011 H-L_INCREMENTO ENERO 2013 A-E" xfId="2906" xr:uid="{00000000-0005-0000-0000-000014080000}"/>
    <cellStyle name="_INCREMENTO ENERO 2011 H-L_INCREMENTO ENERO 2013 A-E 10" xfId="2907" xr:uid="{00000000-0005-0000-0000-000015080000}"/>
    <cellStyle name="_INCREMENTO ENERO 2011 H-L_INCREMENTO ENERO 2013 A-E 11" xfId="2908" xr:uid="{00000000-0005-0000-0000-000016080000}"/>
    <cellStyle name="_INCREMENTO ENERO 2011 H-L_INCREMENTO ENERO 2013 A-E 2" xfId="2909" xr:uid="{00000000-0005-0000-0000-000017080000}"/>
    <cellStyle name="_INCREMENTO ENERO 2011 H-L_INCREMENTO ENERO 2013 A-E 3" xfId="2910" xr:uid="{00000000-0005-0000-0000-000018080000}"/>
    <cellStyle name="_INCREMENTO ENERO 2011 H-L_INCREMENTO ENERO 2013 A-E 4" xfId="2911" xr:uid="{00000000-0005-0000-0000-000019080000}"/>
    <cellStyle name="_INCREMENTO ENERO 2011 H-L_INCREMENTO ENERO 2013 A-E 5" xfId="2912" xr:uid="{00000000-0005-0000-0000-00001A080000}"/>
    <cellStyle name="_INCREMENTO ENERO 2011 H-L_INCREMENTO ENERO 2013 A-E 6" xfId="2913" xr:uid="{00000000-0005-0000-0000-00001B080000}"/>
    <cellStyle name="_INCREMENTO ENERO 2011 H-L_INCREMENTO ENERO 2013 A-E 7" xfId="2914" xr:uid="{00000000-0005-0000-0000-00001C080000}"/>
    <cellStyle name="_INCREMENTO ENERO 2011 H-L_INCREMENTO ENERO 2013 A-E 8" xfId="2915" xr:uid="{00000000-0005-0000-0000-00001D080000}"/>
    <cellStyle name="_INCREMENTO ENERO 2011 H-L_INCREMENTO ENERO 2013 A-E 9" xfId="2916" xr:uid="{00000000-0005-0000-0000-00001E080000}"/>
    <cellStyle name="_INCREMENTO ENERO 2011 H-L_INCREMENTO ENERO 2013 F-G" xfId="2917" xr:uid="{00000000-0005-0000-0000-00001F080000}"/>
    <cellStyle name="_INCREMENTO ENERO 2011 H-L_INCREMENTO ENERO 2013 M-X" xfId="2918" xr:uid="{00000000-0005-0000-0000-000020080000}"/>
    <cellStyle name="_INCREMENTO ENERO 2011 H-L_INCREMENTO ENERO 2013 M-X 10" xfId="2919" xr:uid="{00000000-0005-0000-0000-000021080000}"/>
    <cellStyle name="_INCREMENTO ENERO 2011 H-L_INCREMENTO ENERO 2013 M-X 11" xfId="2920" xr:uid="{00000000-0005-0000-0000-000022080000}"/>
    <cellStyle name="_INCREMENTO ENERO 2011 H-L_INCREMENTO ENERO 2013 M-X 2" xfId="2921" xr:uid="{00000000-0005-0000-0000-000023080000}"/>
    <cellStyle name="_INCREMENTO ENERO 2011 H-L_INCREMENTO ENERO 2013 M-X 3" xfId="2922" xr:uid="{00000000-0005-0000-0000-000024080000}"/>
    <cellStyle name="_INCREMENTO ENERO 2011 H-L_INCREMENTO ENERO 2013 M-X 4" xfId="2923" xr:uid="{00000000-0005-0000-0000-000025080000}"/>
    <cellStyle name="_INCREMENTO ENERO 2011 H-L_INCREMENTO ENERO 2013 M-X 5" xfId="2924" xr:uid="{00000000-0005-0000-0000-000026080000}"/>
    <cellStyle name="_INCREMENTO ENERO 2011 H-L_INCREMENTO ENERO 2013 M-X 6" xfId="2925" xr:uid="{00000000-0005-0000-0000-000027080000}"/>
    <cellStyle name="_INCREMENTO ENERO 2011 H-L_INCREMENTO ENERO 2013 M-X 7" xfId="2926" xr:uid="{00000000-0005-0000-0000-000028080000}"/>
    <cellStyle name="_INCREMENTO ENERO 2011 H-L_INCREMENTO ENERO 2013 M-X 8" xfId="2927" xr:uid="{00000000-0005-0000-0000-000029080000}"/>
    <cellStyle name="_INCREMENTO ENERO 2011 H-L_INCREMENTO ENERO 2013 M-X 9" xfId="2928" xr:uid="{00000000-0005-0000-0000-00002A080000}"/>
    <cellStyle name="_INCREMENTO ENERO 2012 A-E" xfId="2929" xr:uid="{00000000-0005-0000-0000-00002B080000}"/>
    <cellStyle name="_INCREMENTO ENERO 2012 A-E 10" xfId="2930" xr:uid="{00000000-0005-0000-0000-00002C080000}"/>
    <cellStyle name="_INCREMENTO ENERO 2012 A-E 11" xfId="2931" xr:uid="{00000000-0005-0000-0000-00002D080000}"/>
    <cellStyle name="_INCREMENTO ENERO 2012 A-E 2" xfId="2932" xr:uid="{00000000-0005-0000-0000-00002E080000}"/>
    <cellStyle name="_INCREMENTO ENERO 2012 A-E 3" xfId="2933" xr:uid="{00000000-0005-0000-0000-00002F080000}"/>
    <cellStyle name="_INCREMENTO ENERO 2012 A-E 4" xfId="2934" xr:uid="{00000000-0005-0000-0000-000030080000}"/>
    <cellStyle name="_INCREMENTO ENERO 2012 A-E 5" xfId="2935" xr:uid="{00000000-0005-0000-0000-000031080000}"/>
    <cellStyle name="_INCREMENTO ENERO 2012 A-E 6" xfId="2936" xr:uid="{00000000-0005-0000-0000-000032080000}"/>
    <cellStyle name="_INCREMENTO ENERO 2012 A-E 7" xfId="2937" xr:uid="{00000000-0005-0000-0000-000033080000}"/>
    <cellStyle name="_INCREMENTO ENERO 2012 A-E 8" xfId="2938" xr:uid="{00000000-0005-0000-0000-000034080000}"/>
    <cellStyle name="_INCREMENTO ENERO 2012 A-E 9" xfId="2939" xr:uid="{00000000-0005-0000-0000-000035080000}"/>
    <cellStyle name="_INCREMENTO ENERO 2012 A-E." xfId="2940" xr:uid="{00000000-0005-0000-0000-000036080000}"/>
    <cellStyle name="_INCREMENTO ENERO 2012 A-E. 10" xfId="2941" xr:uid="{00000000-0005-0000-0000-000037080000}"/>
    <cellStyle name="_INCREMENTO ENERO 2012 A-E. 11" xfId="2942" xr:uid="{00000000-0005-0000-0000-000038080000}"/>
    <cellStyle name="_INCREMENTO ENERO 2012 A-E. 2" xfId="2943" xr:uid="{00000000-0005-0000-0000-000039080000}"/>
    <cellStyle name="_INCREMENTO ENERO 2012 A-E. 3" xfId="2944" xr:uid="{00000000-0005-0000-0000-00003A080000}"/>
    <cellStyle name="_INCREMENTO ENERO 2012 A-E. 4" xfId="2945" xr:uid="{00000000-0005-0000-0000-00003B080000}"/>
    <cellStyle name="_INCREMENTO ENERO 2012 A-E. 5" xfId="2946" xr:uid="{00000000-0005-0000-0000-00003C080000}"/>
    <cellStyle name="_INCREMENTO ENERO 2012 A-E. 6" xfId="2947" xr:uid="{00000000-0005-0000-0000-00003D080000}"/>
    <cellStyle name="_INCREMENTO ENERO 2012 A-E. 7" xfId="2948" xr:uid="{00000000-0005-0000-0000-00003E080000}"/>
    <cellStyle name="_INCREMENTO ENERO 2012 A-E. 8" xfId="2949" xr:uid="{00000000-0005-0000-0000-00003F080000}"/>
    <cellStyle name="_INCREMENTO ENERO 2012 A-E. 9" xfId="2950" xr:uid="{00000000-0005-0000-0000-000040080000}"/>
    <cellStyle name="_INCREMENTO ENERO 2012 H-L" xfId="2951" xr:uid="{00000000-0005-0000-0000-000041080000}"/>
    <cellStyle name="_INCREMENTO ENERO 2012 H-L 10" xfId="2952" xr:uid="{00000000-0005-0000-0000-000042080000}"/>
    <cellStyle name="_INCREMENTO ENERO 2012 H-L 11" xfId="2953" xr:uid="{00000000-0005-0000-0000-000043080000}"/>
    <cellStyle name="_INCREMENTO ENERO 2012 H-L 2" xfId="2954" xr:uid="{00000000-0005-0000-0000-000044080000}"/>
    <cellStyle name="_INCREMENTO ENERO 2012 H-L 3" xfId="2955" xr:uid="{00000000-0005-0000-0000-000045080000}"/>
    <cellStyle name="_INCREMENTO ENERO 2012 H-L 4" xfId="2956" xr:uid="{00000000-0005-0000-0000-000046080000}"/>
    <cellStyle name="_INCREMENTO ENERO 2012 H-L 5" xfId="2957" xr:uid="{00000000-0005-0000-0000-000047080000}"/>
    <cellStyle name="_INCREMENTO ENERO 2012 H-L 6" xfId="2958" xr:uid="{00000000-0005-0000-0000-000048080000}"/>
    <cellStyle name="_INCREMENTO ENERO 2012 H-L 7" xfId="2959" xr:uid="{00000000-0005-0000-0000-000049080000}"/>
    <cellStyle name="_INCREMENTO ENERO 2012 H-L 8" xfId="2960" xr:uid="{00000000-0005-0000-0000-00004A080000}"/>
    <cellStyle name="_INCREMENTO ENERO 2012 H-L 9" xfId="2961" xr:uid="{00000000-0005-0000-0000-00004B080000}"/>
    <cellStyle name="_INCREMENTO ENERO 2012 H-L_Ev.SANOFI" xfId="2962" xr:uid="{00000000-0005-0000-0000-00004C080000}"/>
    <cellStyle name="_INCREMENTO ENERO 2012 M-X" xfId="2963" xr:uid="{00000000-0005-0000-0000-00004D080000}"/>
    <cellStyle name="_INCREMENTO ENERO 2012 M-X 10" xfId="2964" xr:uid="{00000000-0005-0000-0000-00004E080000}"/>
    <cellStyle name="_INCREMENTO ENERO 2012 M-X 11" xfId="2965" xr:uid="{00000000-0005-0000-0000-00004F080000}"/>
    <cellStyle name="_INCREMENTO ENERO 2012 M-X 2" xfId="2966" xr:uid="{00000000-0005-0000-0000-000050080000}"/>
    <cellStyle name="_INCREMENTO ENERO 2012 M-X 3" xfId="2967" xr:uid="{00000000-0005-0000-0000-000051080000}"/>
    <cellStyle name="_INCREMENTO ENERO 2012 M-X 4" xfId="2968" xr:uid="{00000000-0005-0000-0000-000052080000}"/>
    <cellStyle name="_INCREMENTO ENERO 2012 M-X 5" xfId="2969" xr:uid="{00000000-0005-0000-0000-000053080000}"/>
    <cellStyle name="_INCREMENTO ENERO 2012 M-X 6" xfId="2970" xr:uid="{00000000-0005-0000-0000-000054080000}"/>
    <cellStyle name="_INCREMENTO ENERO 2012 M-X 7" xfId="2971" xr:uid="{00000000-0005-0000-0000-000055080000}"/>
    <cellStyle name="_INCREMENTO ENERO 2012 M-X 8" xfId="2972" xr:uid="{00000000-0005-0000-0000-000056080000}"/>
    <cellStyle name="_INCREMENTO ENERO 2012 M-X 9" xfId="2973" xr:uid="{00000000-0005-0000-0000-000057080000}"/>
    <cellStyle name="_Informe definitivo UPDs 2008 vs 2009 (Env)" xfId="2974" xr:uid="{00000000-0005-0000-0000-000058080000}"/>
    <cellStyle name="_Informe definitivo UPDs 2008 vs 2009 (Env) 10" xfId="2975" xr:uid="{00000000-0005-0000-0000-000059080000}"/>
    <cellStyle name="_Informe definitivo UPDs 2008 vs 2009 (Env) 11" xfId="2976" xr:uid="{00000000-0005-0000-0000-00005A080000}"/>
    <cellStyle name="_Informe definitivo UPDs 2008 vs 2009 (Env) 2" xfId="2977" xr:uid="{00000000-0005-0000-0000-00005B080000}"/>
    <cellStyle name="_Informe definitivo UPDs 2008 vs 2009 (Env) 3" xfId="2978" xr:uid="{00000000-0005-0000-0000-00005C080000}"/>
    <cellStyle name="_Informe definitivo UPDs 2008 vs 2009 (Env) 4" xfId="2979" xr:uid="{00000000-0005-0000-0000-00005D080000}"/>
    <cellStyle name="_Informe definitivo UPDs 2008 vs 2009 (Env) 5" xfId="2980" xr:uid="{00000000-0005-0000-0000-00005E080000}"/>
    <cellStyle name="_Informe definitivo UPDs 2008 vs 2009 (Env) 6" xfId="2981" xr:uid="{00000000-0005-0000-0000-00005F080000}"/>
    <cellStyle name="_Informe definitivo UPDs 2008 vs 2009 (Env) 7" xfId="2982" xr:uid="{00000000-0005-0000-0000-000060080000}"/>
    <cellStyle name="_Informe definitivo UPDs 2008 vs 2009 (Env) 8" xfId="2983" xr:uid="{00000000-0005-0000-0000-000061080000}"/>
    <cellStyle name="_Informe definitivo UPDs 2008 vs 2009 (Env) 9" xfId="2984" xr:uid="{00000000-0005-0000-0000-000062080000}"/>
    <cellStyle name="_Informe definitivo UPDs 2008 vs 2009 (Env)_Ev.SANOFI" xfId="2985" xr:uid="{00000000-0005-0000-0000-000063080000}"/>
    <cellStyle name="_Informe definitivo UPDs 2008 vs 2009 (Env)_GRUPOS II 2012 (G - X).xls" xfId="2986" xr:uid="{00000000-0005-0000-0000-000064080000}"/>
    <cellStyle name="_Informe definitivo UPDs 2008 vs 2009 (Env)_GRUPOS II 2012 (G - X).xls 10" xfId="2987" xr:uid="{00000000-0005-0000-0000-000065080000}"/>
    <cellStyle name="_Informe definitivo UPDs 2008 vs 2009 (Env)_GRUPOS II 2012 (G - X).xls 11" xfId="2988" xr:uid="{00000000-0005-0000-0000-000066080000}"/>
    <cellStyle name="_Informe definitivo UPDs 2008 vs 2009 (Env)_GRUPOS II 2012 (G - X).xls 2" xfId="2989" xr:uid="{00000000-0005-0000-0000-000067080000}"/>
    <cellStyle name="_Informe definitivo UPDs 2008 vs 2009 (Env)_GRUPOS II 2012 (G - X).xls 3" xfId="2990" xr:uid="{00000000-0005-0000-0000-000068080000}"/>
    <cellStyle name="_Informe definitivo UPDs 2008 vs 2009 (Env)_GRUPOS II 2012 (G - X).xls 4" xfId="2991" xr:uid="{00000000-0005-0000-0000-000069080000}"/>
    <cellStyle name="_Informe definitivo UPDs 2008 vs 2009 (Env)_GRUPOS II 2012 (G - X).xls 5" xfId="2992" xr:uid="{00000000-0005-0000-0000-00006A080000}"/>
    <cellStyle name="_Informe definitivo UPDs 2008 vs 2009 (Env)_GRUPOS II 2012 (G - X).xls 6" xfId="2993" xr:uid="{00000000-0005-0000-0000-00006B080000}"/>
    <cellStyle name="_Informe definitivo UPDs 2008 vs 2009 (Env)_GRUPOS II 2012 (G - X).xls 7" xfId="2994" xr:uid="{00000000-0005-0000-0000-00006C080000}"/>
    <cellStyle name="_Informe definitivo UPDs 2008 vs 2009 (Env)_GRUPOS II 2012 (G - X).xls 8" xfId="2995" xr:uid="{00000000-0005-0000-0000-00006D080000}"/>
    <cellStyle name="_Informe definitivo UPDs 2008 vs 2009 (Env)_GRUPOS II 2012 (G - X).xls 9" xfId="2996" xr:uid="{00000000-0005-0000-0000-00006E080000}"/>
    <cellStyle name="_Informe definitivo UPDs 2008 vs 2009 (Env)_GRUPOS II 2013 (G - X).xls" xfId="2997" xr:uid="{00000000-0005-0000-0000-00006F080000}"/>
    <cellStyle name="_Informe definitivo UPDs 2008 vs 2009 (Env)_GRUPOS II 2013 (G - X).xls 10" xfId="2998" xr:uid="{00000000-0005-0000-0000-000070080000}"/>
    <cellStyle name="_Informe definitivo UPDs 2008 vs 2009 (Env)_GRUPOS II 2013 (G - X).xls 11" xfId="2999" xr:uid="{00000000-0005-0000-0000-000071080000}"/>
    <cellStyle name="_Informe definitivo UPDs 2008 vs 2009 (Env)_GRUPOS II 2013 (G - X).xls 2" xfId="3000" xr:uid="{00000000-0005-0000-0000-000072080000}"/>
    <cellStyle name="_Informe definitivo UPDs 2008 vs 2009 (Env)_GRUPOS II 2013 (G - X).xls 3" xfId="3001" xr:uid="{00000000-0005-0000-0000-000073080000}"/>
    <cellStyle name="_Informe definitivo UPDs 2008 vs 2009 (Env)_GRUPOS II 2013 (G - X).xls 4" xfId="3002" xr:uid="{00000000-0005-0000-0000-000074080000}"/>
    <cellStyle name="_Informe definitivo UPDs 2008 vs 2009 (Env)_GRUPOS II 2013 (G - X).xls 5" xfId="3003" xr:uid="{00000000-0005-0000-0000-000075080000}"/>
    <cellStyle name="_Informe definitivo UPDs 2008 vs 2009 (Env)_GRUPOS II 2013 (G - X).xls 6" xfId="3004" xr:uid="{00000000-0005-0000-0000-000076080000}"/>
    <cellStyle name="_Informe definitivo UPDs 2008 vs 2009 (Env)_GRUPOS II 2013 (G - X).xls 7" xfId="3005" xr:uid="{00000000-0005-0000-0000-000077080000}"/>
    <cellStyle name="_Informe definitivo UPDs 2008 vs 2009 (Env)_GRUPOS II 2013 (G - X).xls 8" xfId="3006" xr:uid="{00000000-0005-0000-0000-000078080000}"/>
    <cellStyle name="_Informe definitivo UPDs 2008 vs 2009 (Env)_GRUPOS II 2013 (G - X).xls 9" xfId="3007" xr:uid="{00000000-0005-0000-0000-000079080000}"/>
    <cellStyle name="_Informe definitivo UPDs 2008 vs 2009 (Env)_INCREMENTO ENERO 2012 F-G" xfId="3008" xr:uid="{00000000-0005-0000-0000-00007A080000}"/>
    <cellStyle name="_Informe definitivo UPDs 2008 vs 2009 (Env)_INCREMENTO ENERO 2012 F-G.xls" xfId="3009" xr:uid="{00000000-0005-0000-0000-00007B080000}"/>
    <cellStyle name="_Informe definitivo UPDs 2008 vs 2009 (Env)_INCREMENTO ENERO 2013 F-G" xfId="3010" xr:uid="{00000000-0005-0000-0000-00007C080000}"/>
    <cellStyle name="_Informe definitivo UPDs 2008 vs 2009 (Env)_INCREMENTO ENERO 2013 M-X" xfId="3011" xr:uid="{00000000-0005-0000-0000-00007D080000}"/>
    <cellStyle name="_Informe definitivo UPDs 2008 vs 2009 (Env)_INCREMENTO ENERO 2013 M-X 10" xfId="3012" xr:uid="{00000000-0005-0000-0000-00007E080000}"/>
    <cellStyle name="_Informe definitivo UPDs 2008 vs 2009 (Env)_INCREMENTO ENERO 2013 M-X 11" xfId="3013" xr:uid="{00000000-0005-0000-0000-00007F080000}"/>
    <cellStyle name="_Informe definitivo UPDs 2008 vs 2009 (Env)_INCREMENTO ENERO 2013 M-X 2" xfId="3014" xr:uid="{00000000-0005-0000-0000-000080080000}"/>
    <cellStyle name="_Informe definitivo UPDs 2008 vs 2009 (Env)_INCREMENTO ENERO 2013 M-X 3" xfId="3015" xr:uid="{00000000-0005-0000-0000-000081080000}"/>
    <cellStyle name="_Informe definitivo UPDs 2008 vs 2009 (Env)_INCREMENTO ENERO 2013 M-X 4" xfId="3016" xr:uid="{00000000-0005-0000-0000-000082080000}"/>
    <cellStyle name="_Informe definitivo UPDs 2008 vs 2009 (Env)_INCREMENTO ENERO 2013 M-X 5" xfId="3017" xr:uid="{00000000-0005-0000-0000-000083080000}"/>
    <cellStyle name="_Informe definitivo UPDs 2008 vs 2009 (Env)_INCREMENTO ENERO 2013 M-X 6" xfId="3018" xr:uid="{00000000-0005-0000-0000-000084080000}"/>
    <cellStyle name="_Informe definitivo UPDs 2008 vs 2009 (Env)_INCREMENTO ENERO 2013 M-X 7" xfId="3019" xr:uid="{00000000-0005-0000-0000-000085080000}"/>
    <cellStyle name="_Informe definitivo UPDs 2008 vs 2009 (Env)_INCREMENTO ENERO 2013 M-X 8" xfId="3020" xr:uid="{00000000-0005-0000-0000-000086080000}"/>
    <cellStyle name="_Informe definitivo UPDs 2008 vs 2009 (Env)_INCREMENTO ENERO 2013 M-X 9" xfId="3021" xr:uid="{00000000-0005-0000-0000-000087080000}"/>
    <cellStyle name="_Informe definitivo UPDs 2008 vs 2009 (Env)_Tarifas 2012" xfId="3022" xr:uid="{00000000-0005-0000-0000-000088080000}"/>
    <cellStyle name="_LA FAYETTE 2007 - 31 usuarios tarifa congelada" xfId="108" xr:uid="{00000000-0005-0000-0000-000060000000}"/>
    <cellStyle name="_LA FAYETTE 2007 - 31 usuarios tarifa congelada 2" xfId="3023" xr:uid="{00000000-0005-0000-0000-00008A080000}"/>
    <cellStyle name="_LA FAYETTE 2007 - 31 usuarios tarifa congelada_Ev.SANOFI" xfId="3024" xr:uid="{00000000-0005-0000-0000-00008B080000}"/>
    <cellStyle name="_LA FAYETTE 2007 - 31 usuarios tarifa congelada_Fonsabana Humana" xfId="3025" xr:uid="{00000000-0005-0000-0000-00008C080000}"/>
    <cellStyle name="_LA FAYETTE 2007 - 31 usuarios tarifa congelada_FORMATO MATRIZ (14)" xfId="3026" xr:uid="{00000000-0005-0000-0000-00008D080000}"/>
    <cellStyle name="_LA FAYETTE 2007 - 31 usuarios tarifa congelada_GRUPOS II 2013 (G - X).xls" xfId="3027" xr:uid="{00000000-0005-0000-0000-00008E080000}"/>
    <cellStyle name="_LA FAYETTE 2007 - 31 usuarios tarifa congelada_GRUPOS II 2013 (G - X).xls 10" xfId="3028" xr:uid="{00000000-0005-0000-0000-00008F080000}"/>
    <cellStyle name="_LA FAYETTE 2007 - 31 usuarios tarifa congelada_GRUPOS II 2013 (G - X).xls 11" xfId="3029" xr:uid="{00000000-0005-0000-0000-000090080000}"/>
    <cellStyle name="_LA FAYETTE 2007 - 31 usuarios tarifa congelada_GRUPOS II 2013 (G - X).xls 2" xfId="3030" xr:uid="{00000000-0005-0000-0000-000091080000}"/>
    <cellStyle name="_LA FAYETTE 2007 - 31 usuarios tarifa congelada_GRUPOS II 2013 (G - X).xls 3" xfId="3031" xr:uid="{00000000-0005-0000-0000-000092080000}"/>
    <cellStyle name="_LA FAYETTE 2007 - 31 usuarios tarifa congelada_GRUPOS II 2013 (G - X).xls 4" xfId="3032" xr:uid="{00000000-0005-0000-0000-000093080000}"/>
    <cellStyle name="_LA FAYETTE 2007 - 31 usuarios tarifa congelada_GRUPOS II 2013 (G - X).xls 5" xfId="3033" xr:uid="{00000000-0005-0000-0000-000094080000}"/>
    <cellStyle name="_LA FAYETTE 2007 - 31 usuarios tarifa congelada_GRUPOS II 2013 (G - X).xls 6" xfId="3034" xr:uid="{00000000-0005-0000-0000-000095080000}"/>
    <cellStyle name="_LA FAYETTE 2007 - 31 usuarios tarifa congelada_GRUPOS II 2013 (G - X).xls 7" xfId="3035" xr:uid="{00000000-0005-0000-0000-000096080000}"/>
    <cellStyle name="_LA FAYETTE 2007 - 31 usuarios tarifa congelada_GRUPOS II 2013 (G - X).xls 8" xfId="3036" xr:uid="{00000000-0005-0000-0000-000097080000}"/>
    <cellStyle name="_LA FAYETTE 2007 - 31 usuarios tarifa congelada_GRUPOS II 2013 (G - X).xls 9" xfId="3037" xr:uid="{00000000-0005-0000-0000-000098080000}"/>
    <cellStyle name="_LA FAYETTE 2007 - 31 usuarios tarifa congelada_INCREMENTO ENERO 2012 A-E" xfId="3038" xr:uid="{00000000-0005-0000-0000-000099080000}"/>
    <cellStyle name="_LA FAYETTE 2007 - 31 usuarios tarifa congelada_INCREMENTO ENERO 2012 A-E 10" xfId="3039" xr:uid="{00000000-0005-0000-0000-00009A080000}"/>
    <cellStyle name="_LA FAYETTE 2007 - 31 usuarios tarifa congelada_INCREMENTO ENERO 2012 A-E 11" xfId="3040" xr:uid="{00000000-0005-0000-0000-00009B080000}"/>
    <cellStyle name="_LA FAYETTE 2007 - 31 usuarios tarifa congelada_INCREMENTO ENERO 2012 A-E 2" xfId="3041" xr:uid="{00000000-0005-0000-0000-00009C080000}"/>
    <cellStyle name="_LA FAYETTE 2007 - 31 usuarios tarifa congelada_INCREMENTO ENERO 2012 A-E 3" xfId="3042" xr:uid="{00000000-0005-0000-0000-00009D080000}"/>
    <cellStyle name="_LA FAYETTE 2007 - 31 usuarios tarifa congelada_INCREMENTO ENERO 2012 A-E 4" xfId="3043" xr:uid="{00000000-0005-0000-0000-00009E080000}"/>
    <cellStyle name="_LA FAYETTE 2007 - 31 usuarios tarifa congelada_INCREMENTO ENERO 2012 A-E 5" xfId="3044" xr:uid="{00000000-0005-0000-0000-00009F080000}"/>
    <cellStyle name="_LA FAYETTE 2007 - 31 usuarios tarifa congelada_INCREMENTO ENERO 2012 A-E 6" xfId="3045" xr:uid="{00000000-0005-0000-0000-0000A0080000}"/>
    <cellStyle name="_LA FAYETTE 2007 - 31 usuarios tarifa congelada_INCREMENTO ENERO 2012 A-E 7" xfId="3046" xr:uid="{00000000-0005-0000-0000-0000A1080000}"/>
    <cellStyle name="_LA FAYETTE 2007 - 31 usuarios tarifa congelada_INCREMENTO ENERO 2012 A-E 8" xfId="3047" xr:uid="{00000000-0005-0000-0000-0000A2080000}"/>
    <cellStyle name="_LA FAYETTE 2007 - 31 usuarios tarifa congelada_INCREMENTO ENERO 2012 A-E 9" xfId="3048" xr:uid="{00000000-0005-0000-0000-0000A3080000}"/>
    <cellStyle name="_LA FAYETTE 2007 - 31 usuarios tarifa congelada_Libro2" xfId="3049" xr:uid="{00000000-0005-0000-0000-0000A4080000}"/>
    <cellStyle name="_LA FAYETTE 2007 - 31 usuarios tarifa congelada_Libro2 10" xfId="3050" xr:uid="{00000000-0005-0000-0000-0000A5080000}"/>
    <cellStyle name="_LA FAYETTE 2007 - 31 usuarios tarifa congelada_Libro2 11" xfId="3051" xr:uid="{00000000-0005-0000-0000-0000A6080000}"/>
    <cellStyle name="_LA FAYETTE 2007 - 31 usuarios tarifa congelada_Libro2 2" xfId="3052" xr:uid="{00000000-0005-0000-0000-0000A7080000}"/>
    <cellStyle name="_LA FAYETTE 2007 - 31 usuarios tarifa congelada_Libro2 3" xfId="3053" xr:uid="{00000000-0005-0000-0000-0000A8080000}"/>
    <cellStyle name="_LA FAYETTE 2007 - 31 usuarios tarifa congelada_Libro2 4" xfId="3054" xr:uid="{00000000-0005-0000-0000-0000A9080000}"/>
    <cellStyle name="_LA FAYETTE 2007 - 31 usuarios tarifa congelada_Libro2 5" xfId="3055" xr:uid="{00000000-0005-0000-0000-0000AA080000}"/>
    <cellStyle name="_LA FAYETTE 2007 - 31 usuarios tarifa congelada_Libro2 6" xfId="3056" xr:uid="{00000000-0005-0000-0000-0000AB080000}"/>
    <cellStyle name="_LA FAYETTE 2007 - 31 usuarios tarifa congelada_Libro2 7" xfId="3057" xr:uid="{00000000-0005-0000-0000-0000AC080000}"/>
    <cellStyle name="_LA FAYETTE 2007 - 31 usuarios tarifa congelada_Libro2 8" xfId="3058" xr:uid="{00000000-0005-0000-0000-0000AD080000}"/>
    <cellStyle name="_LA FAYETTE 2007 - 31 usuarios tarifa congelada_Libro2 9" xfId="3059" xr:uid="{00000000-0005-0000-0000-0000AE080000}"/>
    <cellStyle name="_LA FAYETTE 2007 - 31 usuarios tarifa congelada_Matriz cambio de plan zafiro Meta Petroleum" xfId="3060" xr:uid="{00000000-0005-0000-0000-0000AF080000}"/>
    <cellStyle name="_LA FAYETTE 2007 - 31 usuarios tarifa congelada_SLIP DE RENOVACION 2013 (3)" xfId="3061" xr:uid="{00000000-0005-0000-0000-0000B0080000}"/>
    <cellStyle name="_LA FAYETTE 2007 - 31 usuarios tarifa congelada_tarifa Frosst (8)" xfId="3062" xr:uid="{00000000-0005-0000-0000-0000B1080000}"/>
    <cellStyle name="_LA FAYETTE 2007 - 31 usuarios tarifa congelada_TARIFA METAPETROLEUM - Reevaluada el 090310" xfId="3063" xr:uid="{00000000-0005-0000-0000-0000B2080000}"/>
    <cellStyle name="_LA FAYETTE 2007 - 31 usuarios tarifa congelada_TARIFAS" xfId="3064" xr:uid="{00000000-0005-0000-0000-0000B3080000}"/>
    <cellStyle name="_LA FAYETTE 2007 - 31 usuarios tarifa congelada_TARIFAS (12)" xfId="3065" xr:uid="{00000000-0005-0000-0000-0000B4080000}"/>
    <cellStyle name="_LA FAYETTE 2007 - 31 usuarios tarifa congelada_TARIFAS 10" xfId="3066" xr:uid="{00000000-0005-0000-0000-0000B5080000}"/>
    <cellStyle name="_LA FAYETTE 2007 - 31 usuarios tarifa congelada_TARIFAS 11" xfId="3067" xr:uid="{00000000-0005-0000-0000-0000B6080000}"/>
    <cellStyle name="_LA FAYETTE 2007 - 31 usuarios tarifa congelada_TARIFAS 12" xfId="3068" xr:uid="{00000000-0005-0000-0000-0000B7080000}"/>
    <cellStyle name="_LA FAYETTE 2007 - 31 usuarios tarifa congelada_TARIFAS 2" xfId="3069" xr:uid="{00000000-0005-0000-0000-0000B8080000}"/>
    <cellStyle name="_LA FAYETTE 2007 - 31 usuarios tarifa congelada_TARIFAS 3" xfId="3070" xr:uid="{00000000-0005-0000-0000-0000B9080000}"/>
    <cellStyle name="_LA FAYETTE 2007 - 31 usuarios tarifa congelada_TARIFAS 4" xfId="3071" xr:uid="{00000000-0005-0000-0000-0000BA080000}"/>
    <cellStyle name="_LA FAYETTE 2007 - 31 usuarios tarifa congelada_TARIFAS 5" xfId="3072" xr:uid="{00000000-0005-0000-0000-0000BB080000}"/>
    <cellStyle name="_LA FAYETTE 2007 - 31 usuarios tarifa congelada_TARIFAS 6" xfId="3073" xr:uid="{00000000-0005-0000-0000-0000BC080000}"/>
    <cellStyle name="_LA FAYETTE 2007 - 31 usuarios tarifa congelada_TARIFAS 7" xfId="3074" xr:uid="{00000000-0005-0000-0000-0000BD080000}"/>
    <cellStyle name="_LA FAYETTE 2007 - 31 usuarios tarifa congelada_TARIFAS 8" xfId="3075" xr:uid="{00000000-0005-0000-0000-0000BE080000}"/>
    <cellStyle name="_LA FAYETTE 2007 - 31 usuarios tarifa congelada_TARIFAS 9" xfId="3076" xr:uid="{00000000-0005-0000-0000-0000BF080000}"/>
    <cellStyle name="_LA FAYETTE 2007 - 31 usuarios tarifa congelada_Tarifas Cavipetrol 160511" xfId="3077" xr:uid="{00000000-0005-0000-0000-0000C0080000}"/>
    <cellStyle name="_LA FAYETTE 2007 - 31 usuarios tarifa congelada_TARIFAS HUMANA ENERO - DICIEMBRE 2009" xfId="3078" xr:uid="{00000000-0005-0000-0000-0000C1080000}"/>
    <cellStyle name="_LA FAYETTE 2007 - 31 usuarios tarifa congelada_TARIFAS HUMANA ENERO - DICIEMBRE 2012" xfId="3079" xr:uid="{00000000-0005-0000-0000-0000C2080000}"/>
    <cellStyle name="_LA FAYETTE 2007 - 31 usuarios tarifa congelada_Tarifas Humana Enero - Diciembre 2013" xfId="3080" xr:uid="{00000000-0005-0000-0000-0000C3080000}"/>
    <cellStyle name="_LA FAYETTE 2007 - 31 usuarios tarifa congelada_Xerox Definitivas" xfId="3081" xr:uid="{00000000-0005-0000-0000-0000C4080000}"/>
    <cellStyle name="_LABORATORIO ROCHEM" xfId="109" xr:uid="{00000000-0005-0000-0000-000061000000}"/>
    <cellStyle name="_Libro1" xfId="110" xr:uid="{00000000-0005-0000-0000-000062000000}"/>
    <cellStyle name="_Libro1 (12)" xfId="3083" xr:uid="{00000000-0005-0000-0000-0000C7080000}"/>
    <cellStyle name="_Libro1 (12)_Det 20 Usu + Costosos " xfId="3084" xr:uid="{00000000-0005-0000-0000-0000C8080000}"/>
    <cellStyle name="_Libro1 (13)" xfId="3085" xr:uid="{00000000-0005-0000-0000-0000C9080000}"/>
    <cellStyle name="_Libro1 (13)_Det 20 Usu + Costosos " xfId="3086" xr:uid="{00000000-0005-0000-0000-0000CA080000}"/>
    <cellStyle name="_Libro1 (16)" xfId="3087" xr:uid="{00000000-0005-0000-0000-0000CB080000}"/>
    <cellStyle name="_Libro1 (16)_Det 20 Usu + Costosos " xfId="3088" xr:uid="{00000000-0005-0000-0000-0000CC080000}"/>
    <cellStyle name="_Libro1 (18)" xfId="3089" xr:uid="{00000000-0005-0000-0000-0000CD080000}"/>
    <cellStyle name="_Libro1 (18)_Det 20 Usu + Costosos " xfId="3090" xr:uid="{00000000-0005-0000-0000-0000CE080000}"/>
    <cellStyle name="_Libro1 (2)" xfId="3091" xr:uid="{00000000-0005-0000-0000-0000CF080000}"/>
    <cellStyle name="_Libro1 (2)_Det 20 Usu + Costosos " xfId="3092" xr:uid="{00000000-0005-0000-0000-0000D0080000}"/>
    <cellStyle name="_Libro1 (20)" xfId="3093" xr:uid="{00000000-0005-0000-0000-0000D1080000}"/>
    <cellStyle name="_Libro1 (20)_Det 20 Usu + Costosos " xfId="3094" xr:uid="{00000000-0005-0000-0000-0000D2080000}"/>
    <cellStyle name="_Libro1 (25)" xfId="3095" xr:uid="{00000000-0005-0000-0000-0000D3080000}"/>
    <cellStyle name="_Libro1 (3)" xfId="111" xr:uid="{00000000-0005-0000-0000-000063000000}"/>
    <cellStyle name="_Libro1 (3) (2)" xfId="3097" xr:uid="{00000000-0005-0000-0000-0000D5080000}"/>
    <cellStyle name="_Libro1 (3) (2)_Det 20 Usu + Costosos " xfId="3098" xr:uid="{00000000-0005-0000-0000-0000D6080000}"/>
    <cellStyle name="_Libro1 (3) 2" xfId="5843" xr:uid="{00000000-0005-0000-0000-0000D7080000}"/>
    <cellStyle name="_Libro1 (3) 3" xfId="5840" xr:uid="{00000000-0005-0000-0000-0000D8080000}"/>
    <cellStyle name="_Libro1 (3) 4" xfId="3096" xr:uid="{00000000-0005-0000-0000-0000D4080000}"/>
    <cellStyle name="_Libro1 (3) 5" xfId="5954" xr:uid="{00000000-0005-0000-0000-0000D4080000}"/>
    <cellStyle name="_Libro1 (3) 6" xfId="5957" xr:uid="{00000000-0005-0000-0000-0000D4080000}"/>
    <cellStyle name="_Libro1 (3)_Det 20 Usu + Costosos " xfId="3099" xr:uid="{00000000-0005-0000-0000-0000D9080000}"/>
    <cellStyle name="_Libro1 (38)" xfId="3100" xr:uid="{00000000-0005-0000-0000-0000DA080000}"/>
    <cellStyle name="_Libro1 (38)_Det 20 Usu + Costosos " xfId="3101" xr:uid="{00000000-0005-0000-0000-0000DB080000}"/>
    <cellStyle name="_Libro1 (4)" xfId="3102" xr:uid="{00000000-0005-0000-0000-0000DC080000}"/>
    <cellStyle name="_Libro1 (4)_Det 20 Usu + Costosos " xfId="3103" xr:uid="{00000000-0005-0000-0000-0000DD080000}"/>
    <cellStyle name="_Libro1 (5)" xfId="3104" xr:uid="{00000000-0005-0000-0000-0000DE080000}"/>
    <cellStyle name="_Libro1 (5)_Det 20 Usu + Costosos " xfId="3105" xr:uid="{00000000-0005-0000-0000-0000DF080000}"/>
    <cellStyle name="_Libro1 (6)" xfId="3106" xr:uid="{00000000-0005-0000-0000-0000E0080000}"/>
    <cellStyle name="_Libro1 (6)_Det 20 Usu + Costosos " xfId="3107" xr:uid="{00000000-0005-0000-0000-0000E1080000}"/>
    <cellStyle name="_Libro1 (7)" xfId="3108" xr:uid="{00000000-0005-0000-0000-0000E2080000}"/>
    <cellStyle name="_Libro1 (7)_Det 20 Usu + Costosos " xfId="3109" xr:uid="{00000000-0005-0000-0000-0000E3080000}"/>
    <cellStyle name="_Libro1 (9)" xfId="3110" xr:uid="{00000000-0005-0000-0000-0000E4080000}"/>
    <cellStyle name="_Libro1 (9)_Det 20 Usu + Costosos " xfId="3111" xr:uid="{00000000-0005-0000-0000-0000E5080000}"/>
    <cellStyle name="_Libro1 2" xfId="5300" xr:uid="{00000000-0005-0000-0000-0000E6080000}"/>
    <cellStyle name="_Libro1 3" xfId="5842" xr:uid="{00000000-0005-0000-0000-0000E7080000}"/>
    <cellStyle name="_Libro1 4" xfId="5841" xr:uid="{00000000-0005-0000-0000-0000E8080000}"/>
    <cellStyle name="_Libro1 5" xfId="3082" xr:uid="{00000000-0005-0000-0000-0000C6080000}"/>
    <cellStyle name="_Libro1 6" xfId="5953" xr:uid="{00000000-0005-0000-0000-0000C6080000}"/>
    <cellStyle name="_Libro1 7" xfId="5958" xr:uid="{00000000-0005-0000-0000-0000C6080000}"/>
    <cellStyle name="_Libro1_3. Slips Vida DEFINITIVOS" xfId="112" xr:uid="{00000000-0005-0000-0000-000064000000}"/>
    <cellStyle name="_Libro1_Det 20 Usu + Costosos " xfId="3112" xr:uid="{00000000-0005-0000-0000-0000E9080000}"/>
    <cellStyle name="_Libro10" xfId="3113" xr:uid="{00000000-0005-0000-0000-0000EA080000}"/>
    <cellStyle name="_Libro10_Det 20 Usu + Costosos " xfId="3114" xr:uid="{00000000-0005-0000-0000-0000EB080000}"/>
    <cellStyle name="_Libro14" xfId="3115" xr:uid="{00000000-0005-0000-0000-0000EC080000}"/>
    <cellStyle name="_Libro14_Det 20 Usu + Costosos " xfId="3116" xr:uid="{00000000-0005-0000-0000-0000ED080000}"/>
    <cellStyle name="_Libro17" xfId="3117" xr:uid="{00000000-0005-0000-0000-0000EE080000}"/>
    <cellStyle name="_Libro17_Det 20 Usu + Costosos " xfId="3118" xr:uid="{00000000-0005-0000-0000-0000EF080000}"/>
    <cellStyle name="_Libro2" xfId="113" xr:uid="{00000000-0005-0000-0000-000065000000}"/>
    <cellStyle name="_Libro2 (10)" xfId="3120" xr:uid="{00000000-0005-0000-0000-0000F1080000}"/>
    <cellStyle name="_Libro2 (10)_Det 20 Usu + Costosos " xfId="3121" xr:uid="{00000000-0005-0000-0000-0000F2080000}"/>
    <cellStyle name="_Libro2 (13)" xfId="3122" xr:uid="{00000000-0005-0000-0000-0000F3080000}"/>
    <cellStyle name="_Libro2 (13)_Det 20 Usu + Costosos " xfId="3123" xr:uid="{00000000-0005-0000-0000-0000F4080000}"/>
    <cellStyle name="_Libro2 (3)" xfId="3124" xr:uid="{00000000-0005-0000-0000-0000F5080000}"/>
    <cellStyle name="_Libro2 (3)_Det 20 Usu + Costosos " xfId="3125" xr:uid="{00000000-0005-0000-0000-0000F6080000}"/>
    <cellStyle name="_Libro2 (4)" xfId="3126" xr:uid="{00000000-0005-0000-0000-0000F7080000}"/>
    <cellStyle name="_Libro2 (4)_Det 20 Usu + Costosos " xfId="3127" xr:uid="{00000000-0005-0000-0000-0000F8080000}"/>
    <cellStyle name="_Libro2 (5)" xfId="3128" xr:uid="{00000000-0005-0000-0000-0000F9080000}"/>
    <cellStyle name="_Libro2 (5)_Det 20 Usu + Costosos " xfId="3129" xr:uid="{00000000-0005-0000-0000-0000FA080000}"/>
    <cellStyle name="_Libro2 (6)" xfId="3130" xr:uid="{00000000-0005-0000-0000-0000FB080000}"/>
    <cellStyle name="_Libro2 (6)_Det 20 Usu + Costosos " xfId="3131" xr:uid="{00000000-0005-0000-0000-0000FC080000}"/>
    <cellStyle name="_Libro2 (7)" xfId="3132" xr:uid="{00000000-0005-0000-0000-0000FD080000}"/>
    <cellStyle name="_Libro2 (7)_Det 20 Usu + Costosos " xfId="3133" xr:uid="{00000000-0005-0000-0000-0000FE080000}"/>
    <cellStyle name="_Libro2 (9)" xfId="3134" xr:uid="{00000000-0005-0000-0000-0000FF080000}"/>
    <cellStyle name="_Libro2 (9)_Det 20 Usu + Costosos " xfId="3135" xr:uid="{00000000-0005-0000-0000-000000090000}"/>
    <cellStyle name="_Libro2 2" xfId="5844" xr:uid="{00000000-0005-0000-0000-000001090000}"/>
    <cellStyle name="_Libro2 3" xfId="5839" xr:uid="{00000000-0005-0000-0000-000002090000}"/>
    <cellStyle name="_Libro2 4" xfId="3119" xr:uid="{00000000-0005-0000-0000-0000F0080000}"/>
    <cellStyle name="_Libro2 5" xfId="5955" xr:uid="{00000000-0005-0000-0000-0000F0080000}"/>
    <cellStyle name="_Libro2 6" xfId="5956" xr:uid="{00000000-0005-0000-0000-0000F0080000}"/>
    <cellStyle name="_Libro2_Det 20 Usu + Costosos " xfId="3136" xr:uid="{00000000-0005-0000-0000-000003090000}"/>
    <cellStyle name="_Libro3" xfId="3137" xr:uid="{00000000-0005-0000-0000-000004090000}"/>
    <cellStyle name="_Libro3 (6)" xfId="3138" xr:uid="{00000000-0005-0000-0000-000005090000}"/>
    <cellStyle name="_Libro3 (6)_Det 20 Usu + Costosos " xfId="3139" xr:uid="{00000000-0005-0000-0000-000006090000}"/>
    <cellStyle name="_Libro3_Det 20 Usu + Costosos " xfId="3140" xr:uid="{00000000-0005-0000-0000-000007090000}"/>
    <cellStyle name="_Libro4" xfId="3141" xr:uid="{00000000-0005-0000-0000-000008090000}"/>
    <cellStyle name="_Libro4_Det 20 Usu + Costosos " xfId="3142" xr:uid="{00000000-0005-0000-0000-000009090000}"/>
    <cellStyle name="_Libro6" xfId="3143" xr:uid="{00000000-0005-0000-0000-00000A090000}"/>
    <cellStyle name="_Libro6_Det 20 Usu + Costosos " xfId="3144" xr:uid="{00000000-0005-0000-0000-00000B090000}"/>
    <cellStyle name="_Libro7" xfId="3145" xr:uid="{00000000-0005-0000-0000-00000C090000}"/>
    <cellStyle name="_Libro7_Det 20 Usu + Costosos " xfId="3146" xr:uid="{00000000-0005-0000-0000-00000D090000}"/>
    <cellStyle name="_Libro8" xfId="3147" xr:uid="{00000000-0005-0000-0000-00000E090000}"/>
    <cellStyle name="_Libro8_Det 20 Usu + Costosos " xfId="3148" xr:uid="{00000000-0005-0000-0000-00000F090000}"/>
    <cellStyle name="_Libro9" xfId="3149" xr:uid="{00000000-0005-0000-0000-000010090000}"/>
    <cellStyle name="_Libro9_Det 20 Usu + Costosos " xfId="3150" xr:uid="{00000000-0005-0000-0000-000011090000}"/>
    <cellStyle name="_Licencias de Maternidad 5" xfId="3151" xr:uid="{00000000-0005-0000-0000-000012090000}"/>
    <cellStyle name="_Licencias de Maternidad 5_Det 20 Usu + Costosos " xfId="3152" xr:uid="{00000000-0005-0000-0000-000013090000}"/>
    <cellStyle name="_MATRIZ COLGATE PALMOLIVE" xfId="3153" xr:uid="{00000000-0005-0000-0000-000014090000}"/>
    <cellStyle name="_MATRIZ COLGATE PALMOLIVE 10" xfId="3154" xr:uid="{00000000-0005-0000-0000-000015090000}"/>
    <cellStyle name="_MATRIZ COLGATE PALMOLIVE 11" xfId="3155" xr:uid="{00000000-0005-0000-0000-000016090000}"/>
    <cellStyle name="_MATRIZ COLGATE PALMOLIVE 2" xfId="3156" xr:uid="{00000000-0005-0000-0000-000017090000}"/>
    <cellStyle name="_MATRIZ COLGATE PALMOLIVE 3" xfId="3157" xr:uid="{00000000-0005-0000-0000-000018090000}"/>
    <cellStyle name="_MATRIZ COLGATE PALMOLIVE 4" xfId="3158" xr:uid="{00000000-0005-0000-0000-000019090000}"/>
    <cellStyle name="_MATRIZ COLGATE PALMOLIVE 5" xfId="3159" xr:uid="{00000000-0005-0000-0000-00001A090000}"/>
    <cellStyle name="_MATRIZ COLGATE PALMOLIVE 6" xfId="3160" xr:uid="{00000000-0005-0000-0000-00001B090000}"/>
    <cellStyle name="_MATRIZ COLGATE PALMOLIVE 7" xfId="3161" xr:uid="{00000000-0005-0000-0000-00001C090000}"/>
    <cellStyle name="_MATRIZ COLGATE PALMOLIVE 8" xfId="3162" xr:uid="{00000000-0005-0000-0000-00001D090000}"/>
    <cellStyle name="_MATRIZ COLGATE PALMOLIVE 9" xfId="3163" xr:uid="{00000000-0005-0000-0000-00001E090000}"/>
    <cellStyle name="_METAPETROLEUM" xfId="3164" xr:uid="{00000000-0005-0000-0000-00001F090000}"/>
    <cellStyle name="_METAPETROLEUM_RECKITT_TABLADEVALORESASEGURADOS" xfId="3165" xr:uid="{00000000-0005-0000-0000-000020090000}"/>
    <cellStyle name="_METAPETROLEUM_TABLADECOBERTURASYVALORESASEGURADOS" xfId="3166" xr:uid="{00000000-0005-0000-0000-000021090000}"/>
    <cellStyle name="_MODELOS DE ATENCION COLECTIVOS ODONTOLOGIA" xfId="114" xr:uid="{00000000-0005-0000-0000-000066000000}"/>
    <cellStyle name="_NUEVAS" xfId="3167" xr:uid="{00000000-0005-0000-0000-000023090000}"/>
    <cellStyle name="_NUEVAS 10" xfId="3168" xr:uid="{00000000-0005-0000-0000-000024090000}"/>
    <cellStyle name="_NUEVAS 11" xfId="3169" xr:uid="{00000000-0005-0000-0000-000025090000}"/>
    <cellStyle name="_NUEVAS 2" xfId="3170" xr:uid="{00000000-0005-0000-0000-000026090000}"/>
    <cellStyle name="_NUEVAS 3" xfId="3171" xr:uid="{00000000-0005-0000-0000-000027090000}"/>
    <cellStyle name="_NUEVAS 4" xfId="3172" xr:uid="{00000000-0005-0000-0000-000028090000}"/>
    <cellStyle name="_NUEVAS 5" xfId="3173" xr:uid="{00000000-0005-0000-0000-000029090000}"/>
    <cellStyle name="_NUEVAS 6" xfId="3174" xr:uid="{00000000-0005-0000-0000-00002A090000}"/>
    <cellStyle name="_NUEVAS 7" xfId="3175" xr:uid="{00000000-0005-0000-0000-00002B090000}"/>
    <cellStyle name="_NUEVAS 8" xfId="3176" xr:uid="{00000000-0005-0000-0000-00002C090000}"/>
    <cellStyle name="_NUEVAS 9" xfId="3177" xr:uid="{00000000-0005-0000-0000-00002D090000}"/>
    <cellStyle name="_NUEVAS_Ev.SANOFI" xfId="3178" xr:uid="{00000000-0005-0000-0000-00002E090000}"/>
    <cellStyle name="_OFERTA 2008 - 2009" xfId="115" xr:uid="{00000000-0005-0000-0000-000067000000}"/>
    <cellStyle name="_Oxy tarifas, portafolio, UPD y tabla de coberturas" xfId="715" xr:uid="{00000000-0005-0000-0000-000030090000}"/>
    <cellStyle name="_Parcial271107" xfId="3179" xr:uid="{00000000-0005-0000-0000-000031090000}"/>
    <cellStyle name="_Parcial271107_Det 20 Usu + Costosos " xfId="3180" xr:uid="{00000000-0005-0000-0000-000032090000}"/>
    <cellStyle name="_PENDIENTES A 11 MARZO 2008" xfId="3181" xr:uid="{00000000-0005-0000-0000-000033090000}"/>
    <cellStyle name="_PENDIENTES A 11 MARZO 2008_Det 20 Usu + Costosos " xfId="3182" xr:uid="{00000000-0005-0000-0000-000034090000}"/>
    <cellStyle name="_PENDIENTES MAYO" xfId="3183" xr:uid="{00000000-0005-0000-0000-000035090000}"/>
    <cellStyle name="_PENDIENTES MAYO_Det 20 Usu + Costosos " xfId="3184" xr:uid="{00000000-0005-0000-0000-000036090000}"/>
    <cellStyle name="_PENDIENTES OCTUBRE" xfId="3185" xr:uid="{00000000-0005-0000-0000-000037090000}"/>
    <cellStyle name="_PENDIENTES OCTUBRE_Det 20 Usu + Costosos " xfId="3186" xr:uid="{00000000-0005-0000-0000-000038090000}"/>
    <cellStyle name="_Pendientes y no recobro" xfId="3187" xr:uid="{00000000-0005-0000-0000-000039090000}"/>
    <cellStyle name="_PENDIENTES Y NO RECOBRO (2)" xfId="3188" xr:uid="{00000000-0005-0000-0000-00003A090000}"/>
    <cellStyle name="_PENDIENTES Y NO RECOBRO (2)_Det 20 Usu + Costosos " xfId="3189" xr:uid="{00000000-0005-0000-0000-00003B090000}"/>
    <cellStyle name="_PENDIENTES Y NO RECOBRO (3)" xfId="3190" xr:uid="{00000000-0005-0000-0000-00003C090000}"/>
    <cellStyle name="_PENDIENTES Y NO RECOBRO (3)_Det 20 Usu + Costosos " xfId="3191" xr:uid="{00000000-0005-0000-0000-00003D090000}"/>
    <cellStyle name="_PENDIENTES Y NO RECOBRO (4)" xfId="3192" xr:uid="{00000000-0005-0000-0000-00003E090000}"/>
    <cellStyle name="_PENDIENTES Y NO RECOBRO (4)_Det 20 Usu + Costosos " xfId="3193" xr:uid="{00000000-0005-0000-0000-00003F090000}"/>
    <cellStyle name="_PENDIENTES Y NO RECOBRO ABRIL" xfId="3194" xr:uid="{00000000-0005-0000-0000-000040090000}"/>
    <cellStyle name="_PENDIENTES Y NO RECOBRO ABRIL_Det 20 Usu + Costosos " xfId="3195" xr:uid="{00000000-0005-0000-0000-000041090000}"/>
    <cellStyle name="_pendientes y no recobro edgar" xfId="3196" xr:uid="{00000000-0005-0000-0000-000042090000}"/>
    <cellStyle name="_pendientes y no recobro edgar (2)" xfId="3197" xr:uid="{00000000-0005-0000-0000-000043090000}"/>
    <cellStyle name="_pendientes y no recobro edgar (2)_Det 20 Usu + Costosos " xfId="3198" xr:uid="{00000000-0005-0000-0000-000044090000}"/>
    <cellStyle name="_pendientes y no recobro edgar_Det 20 Usu + Costosos " xfId="3199" xr:uid="{00000000-0005-0000-0000-000045090000}"/>
    <cellStyle name="_PENDIENTES Y NO RECOBRO MARZO" xfId="3200" xr:uid="{00000000-0005-0000-0000-000046090000}"/>
    <cellStyle name="_PENDIENTES Y NO RECOBRO MARZO (2)" xfId="3201" xr:uid="{00000000-0005-0000-0000-000047090000}"/>
    <cellStyle name="_PENDIENTES Y NO RECOBRO MARZO (2)_Det 20 Usu + Costosos " xfId="3202" xr:uid="{00000000-0005-0000-0000-000048090000}"/>
    <cellStyle name="_PENDIENTES Y NO RECOBRO MARZO_Det 20 Usu + Costosos " xfId="3203" xr:uid="{00000000-0005-0000-0000-000049090000}"/>
    <cellStyle name="_PENDIENTES Y NO RECOBRO MAYO" xfId="3204" xr:uid="{00000000-0005-0000-0000-00004A090000}"/>
    <cellStyle name="_PENDIENTES Y NO RECOBRO MAYO_Det 20 Usu + Costosos " xfId="3205" xr:uid="{00000000-0005-0000-0000-00004B090000}"/>
    <cellStyle name="_Pendientes y no recobro_Det 20 Usu + Costosos " xfId="3206" xr:uid="{00000000-0005-0000-0000-00004C090000}"/>
    <cellStyle name="_PENDIENTES Y NO RECOBROS 0108 (2)" xfId="3207" xr:uid="{00000000-0005-0000-0000-00004D090000}"/>
    <cellStyle name="_PENDIENTES Y NO RECOBROS 0108 (2)_Det 20 Usu + Costosos " xfId="3208" xr:uid="{00000000-0005-0000-0000-00004E090000}"/>
    <cellStyle name="_Pendientes y No Recobros CTC" xfId="3209" xr:uid="{00000000-0005-0000-0000-00004F090000}"/>
    <cellStyle name="_Pendientes y No Recobros CTC_Det 20 Usu + Costosos " xfId="3210" xr:uid="{00000000-0005-0000-0000-000050090000}"/>
    <cellStyle name="_PIEDRAS PRECIOSAS DIFERENTE A ENERO" xfId="3211" xr:uid="{00000000-0005-0000-0000-000051090000}"/>
    <cellStyle name="_PIEDRAS PRECIOSAS DIFERENTE A ENERO 10" xfId="3212" xr:uid="{00000000-0005-0000-0000-000052090000}"/>
    <cellStyle name="_PIEDRAS PRECIOSAS DIFERENTE A ENERO 11" xfId="3213" xr:uid="{00000000-0005-0000-0000-000053090000}"/>
    <cellStyle name="_PIEDRAS PRECIOSAS DIFERENTE A ENERO 2" xfId="3214" xr:uid="{00000000-0005-0000-0000-000054090000}"/>
    <cellStyle name="_PIEDRAS PRECIOSAS DIFERENTE A ENERO 3" xfId="3215" xr:uid="{00000000-0005-0000-0000-000055090000}"/>
    <cellStyle name="_PIEDRAS PRECIOSAS DIFERENTE A ENERO 4" xfId="3216" xr:uid="{00000000-0005-0000-0000-000056090000}"/>
    <cellStyle name="_PIEDRAS PRECIOSAS DIFERENTE A ENERO 5" xfId="3217" xr:uid="{00000000-0005-0000-0000-000057090000}"/>
    <cellStyle name="_PIEDRAS PRECIOSAS DIFERENTE A ENERO 6" xfId="3218" xr:uid="{00000000-0005-0000-0000-000058090000}"/>
    <cellStyle name="_PIEDRAS PRECIOSAS DIFERENTE A ENERO 7" xfId="3219" xr:uid="{00000000-0005-0000-0000-000059090000}"/>
    <cellStyle name="_PIEDRAS PRECIOSAS DIFERENTE A ENERO 8" xfId="3220" xr:uid="{00000000-0005-0000-0000-00005A090000}"/>
    <cellStyle name="_PIEDRAS PRECIOSAS DIFERENTE A ENERO 9" xfId="3221" xr:uid="{00000000-0005-0000-0000-00005B090000}"/>
    <cellStyle name="_PIEDRAS PRECIOSAS DIFERENTE A ENERO_Ev.SANOFI" xfId="3222" xr:uid="{00000000-0005-0000-0000-00005C090000}"/>
    <cellStyle name="_planbásicoymedio" xfId="3223" xr:uid="{00000000-0005-0000-0000-00005D090000}"/>
    <cellStyle name="_planbásicoymedio_RECKITT_TABLADEVALORESASEGURADOS" xfId="3224" xr:uid="{00000000-0005-0000-0000-00005E090000}"/>
    <cellStyle name="_planbásicoymedio_TABLADECOBERTURASYVALORESASEGURADOS" xfId="3225" xr:uid="{00000000-0005-0000-0000-00005F090000}"/>
    <cellStyle name="_POLIZA COLECTIVA AUTOS MULTIACTIVA LOS FUNDADORES 11-2006" xfId="116" xr:uid="{00000000-0005-0000-0000-000068000000}"/>
    <cellStyle name="_POLIZA DE AUTOMOVILES SCHERING PLOUGH S.A." xfId="117" xr:uid="{00000000-0005-0000-0000-000069000000}"/>
    <cellStyle name="_POLIZA DE AUTOMOVILES SCHERING PLOUGH S.A._3. Slips Vida DEFINITIVOS" xfId="118" xr:uid="{00000000-0005-0000-0000-00006A000000}"/>
    <cellStyle name="_POLIZA SOS 2004 - 2005" xfId="119" xr:uid="{00000000-0005-0000-0000-00006B000000}"/>
    <cellStyle name="_POLIZA SOS 2005 - 2006" xfId="120" xr:uid="{00000000-0005-0000-0000-00006C000000}"/>
    <cellStyle name="_PRE 01-07-2008" xfId="3226" xr:uid="{00000000-0005-0000-0000-000060090000}"/>
    <cellStyle name="_PRE 01-07-2008_Det 20 Usu + Costosos " xfId="3227" xr:uid="{00000000-0005-0000-0000-000061090000}"/>
    <cellStyle name="_PRE 02-07-2008" xfId="3228" xr:uid="{00000000-0005-0000-0000-000062090000}"/>
    <cellStyle name="_PRE 02-07-2008_Det 20 Usu + Costosos " xfId="3229" xr:uid="{00000000-0005-0000-0000-000063090000}"/>
    <cellStyle name="_PRE 03-02-09" xfId="3230" xr:uid="{00000000-0005-0000-0000-000064090000}"/>
    <cellStyle name="_PRE 03-02-09_Det 20 Usu + Costosos " xfId="3231" xr:uid="{00000000-0005-0000-0000-000065090000}"/>
    <cellStyle name="_PRE 03-10-2008" xfId="3232" xr:uid="{00000000-0005-0000-0000-000066090000}"/>
    <cellStyle name="_PRE 03-10-2008_Det 20 Usu + Costosos " xfId="3233" xr:uid="{00000000-0005-0000-0000-000067090000}"/>
    <cellStyle name="_PRE 04-07-2008" xfId="3234" xr:uid="{00000000-0005-0000-0000-000068090000}"/>
    <cellStyle name="_PRE 04-07-2008_Det 20 Usu + Costosos " xfId="3235" xr:uid="{00000000-0005-0000-0000-000069090000}"/>
    <cellStyle name="_PRE 04-08-2008" xfId="3236" xr:uid="{00000000-0005-0000-0000-00006A090000}"/>
    <cellStyle name="_PRE 04-08-2008_Det 20 Usu + Costosos " xfId="3237" xr:uid="{00000000-0005-0000-0000-00006B090000}"/>
    <cellStyle name="_PRE 05-08-2008" xfId="3238" xr:uid="{00000000-0005-0000-0000-00006C090000}"/>
    <cellStyle name="_PRE 05-08-2008_Det 20 Usu + Costosos " xfId="3239" xr:uid="{00000000-0005-0000-0000-00006D090000}"/>
    <cellStyle name="_PRE 07-07-2008" xfId="3240" xr:uid="{00000000-0005-0000-0000-00006E090000}"/>
    <cellStyle name="_PRE 07-07-2008_Det 20 Usu + Costosos " xfId="3241" xr:uid="{00000000-0005-0000-0000-00006F090000}"/>
    <cellStyle name="_PRE 08-07-2008" xfId="3242" xr:uid="{00000000-0005-0000-0000-000070090000}"/>
    <cellStyle name="_PRE 08-07-2008_Det 20 Usu + Costosos " xfId="3243" xr:uid="{00000000-0005-0000-0000-000071090000}"/>
    <cellStyle name="_PRE 08-08-2008" xfId="3244" xr:uid="{00000000-0005-0000-0000-000072090000}"/>
    <cellStyle name="_PRE 08-08-2008_Det 20 Usu + Costosos " xfId="3245" xr:uid="{00000000-0005-0000-0000-000073090000}"/>
    <cellStyle name="_PRE 09-07-2008" xfId="3246" xr:uid="{00000000-0005-0000-0000-000074090000}"/>
    <cellStyle name="_PRE 09-07-2008_Det 20 Usu + Costosos " xfId="3247" xr:uid="{00000000-0005-0000-0000-000075090000}"/>
    <cellStyle name="_PRE 10-07-2008" xfId="3248" xr:uid="{00000000-0005-0000-0000-000076090000}"/>
    <cellStyle name="_PRE 10-07-2008_Det 20 Usu + Costosos " xfId="3249" xr:uid="{00000000-0005-0000-0000-000077090000}"/>
    <cellStyle name="_PRE 11-07-2008" xfId="3250" xr:uid="{00000000-0005-0000-0000-000078090000}"/>
    <cellStyle name="_PRE 11-07-2008_Det 20 Usu + Costosos " xfId="3251" xr:uid="{00000000-0005-0000-0000-000079090000}"/>
    <cellStyle name="_PRE 11-08-2008" xfId="3252" xr:uid="{00000000-0005-0000-0000-00007A090000}"/>
    <cellStyle name="_PRE 11-08-2008_Det 20 Usu + Costosos " xfId="3253" xr:uid="{00000000-0005-0000-0000-00007B090000}"/>
    <cellStyle name="_PRE 12-08-08" xfId="3254" xr:uid="{00000000-0005-0000-0000-00007C090000}"/>
    <cellStyle name="_PRE 12-08-08_Det 20 Usu + Costosos " xfId="3255" xr:uid="{00000000-0005-0000-0000-00007D090000}"/>
    <cellStyle name="_PRE 13-08-2008" xfId="3256" xr:uid="{00000000-0005-0000-0000-00007E090000}"/>
    <cellStyle name="_PRE 13-08-2008_Det 20 Usu + Costosos " xfId="3257" xr:uid="{00000000-0005-0000-0000-00007F090000}"/>
    <cellStyle name="_PRE 22-01-09" xfId="3258" xr:uid="{00000000-0005-0000-0000-000080090000}"/>
    <cellStyle name="_PRE 22-01-09_Det 20 Usu + Costosos " xfId="3259" xr:uid="{00000000-0005-0000-0000-000081090000}"/>
    <cellStyle name="_PRE 26-09-2008" xfId="3260" xr:uid="{00000000-0005-0000-0000-000082090000}"/>
    <cellStyle name="_PRE 26-09-2008_Det 20 Usu + Costosos " xfId="3261" xr:uid="{00000000-0005-0000-0000-000083090000}"/>
    <cellStyle name="_PRE 27-06-2008" xfId="3262" xr:uid="{00000000-0005-0000-0000-000084090000}"/>
    <cellStyle name="_PRE 27-06-2008_Det 20 Usu + Costosos " xfId="3263" xr:uid="{00000000-0005-0000-0000-000085090000}"/>
    <cellStyle name="_PRECIERRE" xfId="3264" xr:uid="{00000000-0005-0000-0000-000086090000}"/>
    <cellStyle name="_PRECIERRE A 12 MAYO (4)" xfId="3265" xr:uid="{00000000-0005-0000-0000-000087090000}"/>
    <cellStyle name="_PRECIERRE A 12 MAYO (4)_Det 20 Usu + Costosos " xfId="3266" xr:uid="{00000000-0005-0000-0000-000088090000}"/>
    <cellStyle name="_PRECIERRE JULIO" xfId="3267" xr:uid="{00000000-0005-0000-0000-000089090000}"/>
    <cellStyle name="_PRECIERRE JULIO_Det 20 Usu + Costosos " xfId="3268" xr:uid="{00000000-0005-0000-0000-00008A090000}"/>
    <cellStyle name="_PRECIERRE_Det 20 Usu + Costosos " xfId="3269" xr:uid="{00000000-0005-0000-0000-00008B090000}"/>
    <cellStyle name="_PREILIMINAR090408" xfId="3270" xr:uid="{00000000-0005-0000-0000-00008C090000}"/>
    <cellStyle name="_PREILIMINAR090408_Det 20 Usu + Costosos " xfId="3271" xr:uid="{00000000-0005-0000-0000-00008D090000}"/>
    <cellStyle name="_PRELIMIMNAR 09-06-2008" xfId="3272" xr:uid="{00000000-0005-0000-0000-00008E090000}"/>
    <cellStyle name="_PRELIMIMNAR 09-06-2008_Det 20 Usu + Costosos " xfId="3273" xr:uid="{00000000-0005-0000-0000-00008F090000}"/>
    <cellStyle name="_PRELIMINA A 25 AGOSTO 2008" xfId="3274" xr:uid="{00000000-0005-0000-0000-000090090000}"/>
    <cellStyle name="_PRELIMINA A 25 AGOSTO 2008_Det 20 Usu + Costosos " xfId="3275" xr:uid="{00000000-0005-0000-0000-000091090000}"/>
    <cellStyle name="_PRELIMINA A 26 AGOSTO 2008" xfId="3276" xr:uid="{00000000-0005-0000-0000-000092090000}"/>
    <cellStyle name="_PRELIMINA A 26 AGOSTO 2008_Det 20 Usu + Costosos " xfId="3277" xr:uid="{00000000-0005-0000-0000-000093090000}"/>
    <cellStyle name="_PRELIMINAR" xfId="3278" xr:uid="{00000000-0005-0000-0000-000094090000}"/>
    <cellStyle name="_PRELIMINAR (2)" xfId="3279" xr:uid="{00000000-0005-0000-0000-000095090000}"/>
    <cellStyle name="_PRELIMINAR (2)_Det 20 Usu + Costosos " xfId="3280" xr:uid="{00000000-0005-0000-0000-000096090000}"/>
    <cellStyle name="_PRELIMINAR 01-05-2008" xfId="3281" xr:uid="{00000000-0005-0000-0000-000097090000}"/>
    <cellStyle name="_PRELIMINAR 01-05-2008_Det 20 Usu + Costosos " xfId="3282" xr:uid="{00000000-0005-0000-0000-000098090000}"/>
    <cellStyle name="_PRELIMINAR 01-09-2008" xfId="3283" xr:uid="{00000000-0005-0000-0000-000099090000}"/>
    <cellStyle name="_PRELIMINAR 01-09-2008_Det 20 Usu + Costosos " xfId="3284" xr:uid="{00000000-0005-0000-0000-00009A090000}"/>
    <cellStyle name="_PRELIMINAR 01-10-2008" xfId="3285" xr:uid="{00000000-0005-0000-0000-00009B090000}"/>
    <cellStyle name="_PRELIMINAR 01-10-2008_Det 20 Usu + Costosos " xfId="3286" xr:uid="{00000000-0005-0000-0000-00009C090000}"/>
    <cellStyle name="_PRELIMINAR 02-09-2008" xfId="3287" xr:uid="{00000000-0005-0000-0000-00009D090000}"/>
    <cellStyle name="_PRELIMINAR 02-09-2008_Det 20 Usu + Costosos " xfId="3288" xr:uid="{00000000-0005-0000-0000-00009E090000}"/>
    <cellStyle name="_PRELIMINAR 03-09-2008" xfId="3289" xr:uid="{00000000-0005-0000-0000-00009F090000}"/>
    <cellStyle name="_PRELIMINAR 03-09-2008_Det 20 Usu + Costosos " xfId="3290" xr:uid="{00000000-0005-0000-0000-0000A0090000}"/>
    <cellStyle name="_PRELIMINAR 04-06-2008" xfId="3291" xr:uid="{00000000-0005-0000-0000-0000A1090000}"/>
    <cellStyle name="_PRELIMINAR 04-06-2008_Det 20 Usu + Costosos " xfId="3292" xr:uid="{00000000-0005-0000-0000-0000A2090000}"/>
    <cellStyle name="_PRELIMINAR 04-09-2008" xfId="3293" xr:uid="{00000000-0005-0000-0000-0000A3090000}"/>
    <cellStyle name="_PRELIMINAR 04-09-2008_Det 20 Usu + Costosos " xfId="3294" xr:uid="{00000000-0005-0000-0000-0000A4090000}"/>
    <cellStyle name="_PRELIMINAR 05-06-2008" xfId="3295" xr:uid="{00000000-0005-0000-0000-0000A5090000}"/>
    <cellStyle name="_PRELIMINAR 05-06-2008_Det 20 Usu + Costosos " xfId="3296" xr:uid="{00000000-0005-0000-0000-0000A6090000}"/>
    <cellStyle name="_PRELIMINAR 05-09-2008" xfId="3297" xr:uid="{00000000-0005-0000-0000-0000A7090000}"/>
    <cellStyle name="_PRELIMINAR 05-09-2008_Det 20 Usu + Costosos " xfId="3298" xr:uid="{00000000-0005-0000-0000-0000A8090000}"/>
    <cellStyle name="_PRELIMINAR 06-05-2008" xfId="3299" xr:uid="{00000000-0005-0000-0000-0000A9090000}"/>
    <cellStyle name="_PRELIMINAR 06-05-2008_Det 20 Usu + Costosos " xfId="3300" xr:uid="{00000000-0005-0000-0000-0000AA090000}"/>
    <cellStyle name="_PRELIMINAR 06-06-2008" xfId="3301" xr:uid="{00000000-0005-0000-0000-0000AB090000}"/>
    <cellStyle name="_PRELIMINAR 06-06-2008_Det 20 Usu + Costosos " xfId="3302" xr:uid="{00000000-0005-0000-0000-0000AC090000}"/>
    <cellStyle name="_PRELIMINAR 06-10-2008" xfId="3303" xr:uid="{00000000-0005-0000-0000-0000AD090000}"/>
    <cellStyle name="_PRELIMINAR 06-10-2008_Det 20 Usu + Costosos " xfId="3304" xr:uid="{00000000-0005-0000-0000-0000AE090000}"/>
    <cellStyle name="_PRELIMINAR 07-04-08" xfId="3305" xr:uid="{00000000-0005-0000-0000-0000AF090000}"/>
    <cellStyle name="_PRELIMINAR 07-04-08_Det 20 Usu + Costosos " xfId="3306" xr:uid="{00000000-0005-0000-0000-0000B0090000}"/>
    <cellStyle name="_PRELIMINAR 07-10-2008" xfId="3307" xr:uid="{00000000-0005-0000-0000-0000B1090000}"/>
    <cellStyle name="_PRELIMINAR 07-10-2008_Det 20 Usu + Costosos " xfId="3308" xr:uid="{00000000-0005-0000-0000-0000B2090000}"/>
    <cellStyle name="_PRELIMINAR 08-05-2008" xfId="3309" xr:uid="{00000000-0005-0000-0000-0000B3090000}"/>
    <cellStyle name="_PRELIMINAR 08-05-2008_Det 20 Usu + Costosos " xfId="3310" xr:uid="{00000000-0005-0000-0000-0000B4090000}"/>
    <cellStyle name="_PRELIMINAR 08-09-2008" xfId="3311" xr:uid="{00000000-0005-0000-0000-0000B5090000}"/>
    <cellStyle name="_PRELIMINAR 08-09-2008_Det 20 Usu + Costosos " xfId="3312" xr:uid="{00000000-0005-0000-0000-0000B6090000}"/>
    <cellStyle name="_PRELIMINAR 08-10-2008" xfId="3313" xr:uid="{00000000-0005-0000-0000-0000B7090000}"/>
    <cellStyle name="_PRELIMINAR 08-10-2008_Det 20 Usu + Costosos " xfId="3314" xr:uid="{00000000-0005-0000-0000-0000B8090000}"/>
    <cellStyle name="_PRELIMINAR 09-05-2008" xfId="3315" xr:uid="{00000000-0005-0000-0000-0000B9090000}"/>
    <cellStyle name="_PRELIMINAR 09-05-2008 2" xfId="3316" xr:uid="{00000000-0005-0000-0000-0000BA090000}"/>
    <cellStyle name="_PRELIMINAR 09-05-2008 2_Det 20 Usu + Costosos " xfId="3317" xr:uid="{00000000-0005-0000-0000-0000BB090000}"/>
    <cellStyle name="_PRELIMINAR 09-05-2008_Det 20 Usu + Costosos " xfId="3318" xr:uid="{00000000-0005-0000-0000-0000BC090000}"/>
    <cellStyle name="_PRELIMINAR 10-06-2008" xfId="3319" xr:uid="{00000000-0005-0000-0000-0000BD090000}"/>
    <cellStyle name="_PRELIMINAR 10-06-2008_Det 20 Usu + Costosos " xfId="3320" xr:uid="{00000000-0005-0000-0000-0000BE090000}"/>
    <cellStyle name="_PRELIMINAR 10-10-2008" xfId="3321" xr:uid="{00000000-0005-0000-0000-0000BF090000}"/>
    <cellStyle name="_PRELIMINAR 10-10-2008_Det 20 Usu + Costosos " xfId="3322" xr:uid="{00000000-0005-0000-0000-0000C0090000}"/>
    <cellStyle name="_PRELIMINAR 11-06-2008" xfId="3323" xr:uid="{00000000-0005-0000-0000-0000C1090000}"/>
    <cellStyle name="_PRELIMINAR 11-06-2008_Det 20 Usu + Costosos " xfId="3324" xr:uid="{00000000-0005-0000-0000-0000C2090000}"/>
    <cellStyle name="_PRELIMINAR 12-05-2008" xfId="3325" xr:uid="{00000000-0005-0000-0000-0000C3090000}"/>
    <cellStyle name="_PRELIMINAR 12-05-2008_Det 20 Usu + Costosos " xfId="3326" xr:uid="{00000000-0005-0000-0000-0000C4090000}"/>
    <cellStyle name="_PRELIMINAR 21-10-2008" xfId="3327" xr:uid="{00000000-0005-0000-0000-0000C5090000}"/>
    <cellStyle name="_PRELIMINAR 21-10-2008 (2)" xfId="3328" xr:uid="{00000000-0005-0000-0000-0000C6090000}"/>
    <cellStyle name="_PRELIMINAR 21-10-2008 (2)_Det 20 Usu + Costosos " xfId="3329" xr:uid="{00000000-0005-0000-0000-0000C7090000}"/>
    <cellStyle name="_PRELIMINAR 21-10-2008_Det 20 Usu + Costosos " xfId="3330" xr:uid="{00000000-0005-0000-0000-0000C8090000}"/>
    <cellStyle name="_PRELIMINAR 22-08-2008" xfId="3331" xr:uid="{00000000-0005-0000-0000-0000C9090000}"/>
    <cellStyle name="_PRELIMINAR 22-08-2008_Det 20 Usu + Costosos " xfId="3332" xr:uid="{00000000-0005-0000-0000-0000CA090000}"/>
    <cellStyle name="_PRELIMINAR 22-12-2008" xfId="3333" xr:uid="{00000000-0005-0000-0000-0000CB090000}"/>
    <cellStyle name="_PRELIMINAR 22-12-2008_Det 20 Usu + Costosos " xfId="3334" xr:uid="{00000000-0005-0000-0000-0000CC090000}"/>
    <cellStyle name="_PRELIMINAR 22-DIC-2008" xfId="3335" xr:uid="{00000000-0005-0000-0000-0000CD090000}"/>
    <cellStyle name="_PRELIMINAR 22-DIC-2008_Det 20 Usu + Costosos " xfId="3336" xr:uid="{00000000-0005-0000-0000-0000CE090000}"/>
    <cellStyle name="_PRELIMINAR 23-05-2008" xfId="3337" xr:uid="{00000000-0005-0000-0000-0000CF090000}"/>
    <cellStyle name="_PRELIMINAR 23-05-2008_Det 20 Usu + Costosos " xfId="3338" xr:uid="{00000000-0005-0000-0000-0000D0090000}"/>
    <cellStyle name="_PRELIMINAR 23-10-2008 (2)" xfId="3339" xr:uid="{00000000-0005-0000-0000-0000D1090000}"/>
    <cellStyle name="_PRELIMINAR 23-10-2008 (2)_Det 20 Usu + Costosos " xfId="3340" xr:uid="{00000000-0005-0000-0000-0000D2090000}"/>
    <cellStyle name="_PRELIMINAR 23-12-2008" xfId="3341" xr:uid="{00000000-0005-0000-0000-0000D3090000}"/>
    <cellStyle name="_PRELIMINAR 23-12-2008_Det 20 Usu + Costosos " xfId="3342" xr:uid="{00000000-0005-0000-0000-0000D4090000}"/>
    <cellStyle name="_PRELIMINAR 24 SEP" xfId="3343" xr:uid="{00000000-0005-0000-0000-0000D5090000}"/>
    <cellStyle name="_PRELIMINAR 24 SEP_Det 20 Usu + Costosos " xfId="3344" xr:uid="{00000000-0005-0000-0000-0000D6090000}"/>
    <cellStyle name="_PRELIMINAR 24-11-2008" xfId="3345" xr:uid="{00000000-0005-0000-0000-0000D7090000}"/>
    <cellStyle name="_PRELIMINAR 24-11-2008_Det 20 Usu + Costosos " xfId="3346" xr:uid="{00000000-0005-0000-0000-0000D8090000}"/>
    <cellStyle name="_PRELIMINAR 24-ABRIL-2008" xfId="3347" xr:uid="{00000000-0005-0000-0000-0000D9090000}"/>
    <cellStyle name="_PRELIMINAR 24-ABRIL-2008_Det 20 Usu + Costosos " xfId="3348" xr:uid="{00000000-0005-0000-0000-0000DA090000}"/>
    <cellStyle name="_PRELIMINAR 25-04-2008" xfId="3349" xr:uid="{00000000-0005-0000-0000-0000DB090000}"/>
    <cellStyle name="_PRELIMINAR 25-04-2008_Det 20 Usu + Costosos " xfId="3350" xr:uid="{00000000-0005-0000-0000-0000DC090000}"/>
    <cellStyle name="_PRELIMINAR 25-08-2008" xfId="3351" xr:uid="{00000000-0005-0000-0000-0000DD090000}"/>
    <cellStyle name="_PRELIMINAR 25-08-2008_Det 20 Usu + Costosos " xfId="3352" xr:uid="{00000000-0005-0000-0000-0000DE090000}"/>
    <cellStyle name="_PRELIMINAR 25-09-2008" xfId="3353" xr:uid="{00000000-0005-0000-0000-0000DF090000}"/>
    <cellStyle name="_PRELIMINAR 25-09-2008_Det 20 Usu + Costosos " xfId="3354" xr:uid="{00000000-0005-0000-0000-0000E0090000}"/>
    <cellStyle name="_PRELIMINAR 27022008" xfId="3355" xr:uid="{00000000-0005-0000-0000-0000E1090000}"/>
    <cellStyle name="_PRELIMINAR 27022008 (2)" xfId="3356" xr:uid="{00000000-0005-0000-0000-0000E2090000}"/>
    <cellStyle name="_PRELIMINAR 27022008 (2)_Det 20 Usu + Costosos " xfId="3357" xr:uid="{00000000-0005-0000-0000-0000E3090000}"/>
    <cellStyle name="_PRELIMINAR 27022008_Det 20 Usu + Costosos " xfId="3358" xr:uid="{00000000-0005-0000-0000-0000E4090000}"/>
    <cellStyle name="_PRELIMINAR 27-08-2008" xfId="3359" xr:uid="{00000000-0005-0000-0000-0000E5090000}"/>
    <cellStyle name="_PRELIMINAR 27-08-2008_Det 20 Usu + Costosos " xfId="3360" xr:uid="{00000000-0005-0000-0000-0000E6090000}"/>
    <cellStyle name="_PRELIMINAR 28-05-2008" xfId="3361" xr:uid="{00000000-0005-0000-0000-0000E7090000}"/>
    <cellStyle name="_PRELIMINAR 28-05-2008_Det 20 Usu + Costosos " xfId="3362" xr:uid="{00000000-0005-0000-0000-0000E8090000}"/>
    <cellStyle name="_PRELIMINAR 28-12-2007" xfId="3363" xr:uid="{00000000-0005-0000-0000-0000E9090000}"/>
    <cellStyle name="_PRELIMINAR 28-12-2007_Det 20 Usu + Costosos " xfId="3364" xr:uid="{00000000-0005-0000-0000-0000EA090000}"/>
    <cellStyle name="_PRELIMINAR 29022008" xfId="3365" xr:uid="{00000000-0005-0000-0000-0000EB090000}"/>
    <cellStyle name="_PRELIMINAR 29022008_Det 20 Usu + Costosos " xfId="3366" xr:uid="{00000000-0005-0000-0000-0000EC090000}"/>
    <cellStyle name="_PRELIMINAR 29-08-2008" xfId="3367" xr:uid="{00000000-0005-0000-0000-0000ED090000}"/>
    <cellStyle name="_PRELIMINAR 29-08-2008_Det 20 Usu + Costosos " xfId="3368" xr:uid="{00000000-0005-0000-0000-0000EE090000}"/>
    <cellStyle name="_PRELIMINAR 30-04-2008" xfId="3369" xr:uid="{00000000-0005-0000-0000-0000EF090000}"/>
    <cellStyle name="_PRELIMINAR 30-04-2008_Det 20 Usu + Costosos " xfId="3370" xr:uid="{00000000-0005-0000-0000-0000F0090000}"/>
    <cellStyle name="_PRELIMINAR 30-05-2008" xfId="3371" xr:uid="{00000000-0005-0000-0000-0000F1090000}"/>
    <cellStyle name="_PRELIMINAR 30-05-2008_Det 20 Usu + Costosos " xfId="3372" xr:uid="{00000000-0005-0000-0000-0000F2090000}"/>
    <cellStyle name="_PRELIMINAR 31-07-2008" xfId="3373" xr:uid="{00000000-0005-0000-0000-0000F3090000}"/>
    <cellStyle name="_PRELIMINAR 31-07-2008_Det 20 Usu + Costosos " xfId="3374" xr:uid="{00000000-0005-0000-0000-0000F4090000}"/>
    <cellStyle name="_PRELIMINAR 31-10-2008" xfId="3375" xr:uid="{00000000-0005-0000-0000-0000F5090000}"/>
    <cellStyle name="_PRELIMINAR 31-10-2008_Det 20 Usu + Costosos " xfId="3376" xr:uid="{00000000-0005-0000-0000-0000F6090000}"/>
    <cellStyle name="_PRELIMINAR 6 NOVIEMBRE" xfId="3377" xr:uid="{00000000-0005-0000-0000-0000F7090000}"/>
    <cellStyle name="_PRELIMINAR 6 NOVIEMBRE_Det 20 Usu + Costosos " xfId="3378" xr:uid="{00000000-0005-0000-0000-0000F8090000}"/>
    <cellStyle name="_PRELIMINAR 7 NOVIEMBRE" xfId="3379" xr:uid="{00000000-0005-0000-0000-0000F9090000}"/>
    <cellStyle name="_PRELIMINAR 7 NOVIEMBRE_Det 20 Usu + Costosos " xfId="3380" xr:uid="{00000000-0005-0000-0000-0000FA090000}"/>
    <cellStyle name="_PRELIMINAR 9-10-2008" xfId="3381" xr:uid="{00000000-0005-0000-0000-0000FB090000}"/>
    <cellStyle name="_PRELIMINAR 9-10-2008_Det 20 Usu + Costosos " xfId="3382" xr:uid="{00000000-0005-0000-0000-0000FC090000}"/>
    <cellStyle name="_PRELIMINAR 9-12-2008" xfId="3383" xr:uid="{00000000-0005-0000-0000-0000FD090000}"/>
    <cellStyle name="_PRELIMINAR 9-12-2008_Det 20 Usu + Costosos " xfId="3384" xr:uid="{00000000-0005-0000-0000-0000FE090000}"/>
    <cellStyle name="_Preliminar a 03 de Diciembre" xfId="3385" xr:uid="{00000000-0005-0000-0000-0000FF090000}"/>
    <cellStyle name="_Preliminar a 03 de Diciembre_Ingreso PRE" xfId="3386" xr:uid="{00000000-0005-0000-0000-0000000A0000}"/>
    <cellStyle name="_Preliminar a 03 de Diciembre_Ingreso PRE_Reembolsos x Cont " xfId="3387" xr:uid="{00000000-0005-0000-0000-0000010A0000}"/>
    <cellStyle name="_Preliminar a 03 de Diciembre_REASEGURO" xfId="3388" xr:uid="{00000000-0005-0000-0000-0000020A0000}"/>
    <cellStyle name="_Preliminar a 03 de Diciembre_REASEGURO_Ingreso PRE" xfId="3389" xr:uid="{00000000-0005-0000-0000-0000030A0000}"/>
    <cellStyle name="_Preliminar a 03 de Diciembre_REASEGURO_Ingreso PRE_Reembolsos x Cont " xfId="3390" xr:uid="{00000000-0005-0000-0000-0000040A0000}"/>
    <cellStyle name="_Preliminar a 03 de Diciembre_REASEGURO_Reembolsos" xfId="3391" xr:uid="{00000000-0005-0000-0000-0000050A0000}"/>
    <cellStyle name="_Preliminar a 03 de Diciembre_REASEGURO_Reembolsos x Cont " xfId="3392" xr:uid="{00000000-0005-0000-0000-0000060A0000}"/>
    <cellStyle name="_Preliminar a 03 de Diciembre_REASEGURO_Reembolsos_Reembolsos x Cont " xfId="3393" xr:uid="{00000000-0005-0000-0000-0000070A0000}"/>
    <cellStyle name="_Preliminar a 03 de Diciembre_Reembolsos" xfId="3394" xr:uid="{00000000-0005-0000-0000-0000080A0000}"/>
    <cellStyle name="_Preliminar a 03 de Diciembre_Reembolsos x Cont " xfId="3395" xr:uid="{00000000-0005-0000-0000-0000090A0000}"/>
    <cellStyle name="_Preliminar a 03 de Diciembre_Reembolsos_Reembolsos x Cont " xfId="3396" xr:uid="{00000000-0005-0000-0000-00000A0A0000}"/>
    <cellStyle name="_preliminar a 08 de enero de 2008" xfId="3397" xr:uid="{00000000-0005-0000-0000-00000B0A0000}"/>
    <cellStyle name="_preliminar a 08 de enero de 2008_Det 20 Usu + Costosos " xfId="3398" xr:uid="{00000000-0005-0000-0000-00000C0A0000}"/>
    <cellStyle name="_PRELIMINAR A 1 ABRIL" xfId="3399" xr:uid="{00000000-0005-0000-0000-00000D0A0000}"/>
    <cellStyle name="_PRELIMINAR A 1 ABRIL_Det 20 Usu + Costosos " xfId="3400" xr:uid="{00000000-0005-0000-0000-00000E0A0000}"/>
    <cellStyle name="_PRELIMINAR A 1 FEBRERO" xfId="3401" xr:uid="{00000000-0005-0000-0000-00000F0A0000}"/>
    <cellStyle name="_PRELIMINAR A 1 FEBRERO_Det 20 Usu + Costosos " xfId="3402" xr:uid="{00000000-0005-0000-0000-0000100A0000}"/>
    <cellStyle name="_PRELIMINAR A 1 JULIO 2008" xfId="3403" xr:uid="{00000000-0005-0000-0000-0000110A0000}"/>
    <cellStyle name="_PRELIMINAR A 1 JULIO 2008_Det 20 Usu + Costosos " xfId="3404" xr:uid="{00000000-0005-0000-0000-0000120A0000}"/>
    <cellStyle name="_PRELIMINAR A 1 JUNIO" xfId="3405" xr:uid="{00000000-0005-0000-0000-0000130A0000}"/>
    <cellStyle name="_PRELIMINAR A 1 JUNIO_Det 20 Usu + Costosos " xfId="3406" xr:uid="{00000000-0005-0000-0000-0000140A0000}"/>
    <cellStyle name="_PRELIMINAR A 1 OCTUBRE  2008" xfId="3407" xr:uid="{00000000-0005-0000-0000-0000150A0000}"/>
    <cellStyle name="_PRELIMINAR A 1 OCTUBRE  2008_Det 20 Usu + Costosos " xfId="3408" xr:uid="{00000000-0005-0000-0000-0000160A0000}"/>
    <cellStyle name="_PRELIMINAR A 10 ABRIL" xfId="3409" xr:uid="{00000000-0005-0000-0000-0000170A0000}"/>
    <cellStyle name="_PRELIMINAR A 10 ABRIL_Det 20 Usu + Costosos " xfId="3410" xr:uid="{00000000-0005-0000-0000-0000180A0000}"/>
    <cellStyle name="_PRELIMINAR A 10 JULIO 2008" xfId="3411" xr:uid="{00000000-0005-0000-0000-0000190A0000}"/>
    <cellStyle name="_PRELIMINAR A 10 JULIO 2008_Det 20 Usu + Costosos " xfId="3412" xr:uid="{00000000-0005-0000-0000-00001A0A0000}"/>
    <cellStyle name="_PRELIMINAR A 10 JUNIO  2008" xfId="3413" xr:uid="{00000000-0005-0000-0000-00001B0A0000}"/>
    <cellStyle name="_PRELIMINAR A 10 JUNIO  2008_Det 20 Usu + Costosos " xfId="3414" xr:uid="{00000000-0005-0000-0000-00001C0A0000}"/>
    <cellStyle name="_PRELIMINAR A 10 OCTUBRE  2008" xfId="3415" xr:uid="{00000000-0005-0000-0000-00001D0A0000}"/>
    <cellStyle name="_PRELIMINAR A 10 OCTUBRE  2008_Det 20 Usu + Costosos " xfId="3416" xr:uid="{00000000-0005-0000-0000-00001E0A0000}"/>
    <cellStyle name="_PRELIMINAR A 11 ABRIL" xfId="3417" xr:uid="{00000000-0005-0000-0000-00001F0A0000}"/>
    <cellStyle name="_PRELIMINAR A 11 ABRIL (2)" xfId="3418" xr:uid="{00000000-0005-0000-0000-0000200A0000}"/>
    <cellStyle name="_PRELIMINAR A 11 ABRIL (2)_Det 20 Usu + Costosos " xfId="3419" xr:uid="{00000000-0005-0000-0000-0000210A0000}"/>
    <cellStyle name="_PRELIMINAR A 11 ABRIL_Det 20 Usu + Costosos " xfId="3420" xr:uid="{00000000-0005-0000-0000-0000220A0000}"/>
    <cellStyle name="_PRELIMINAR A 11 JULIO 2008" xfId="3421" xr:uid="{00000000-0005-0000-0000-0000230A0000}"/>
    <cellStyle name="_PRELIMINAR A 11 JULIO 2008_Det 20 Usu + Costosos " xfId="3422" xr:uid="{00000000-0005-0000-0000-0000240A0000}"/>
    <cellStyle name="_PRELIMINAR A 11 MARZO 2008" xfId="3423" xr:uid="{00000000-0005-0000-0000-0000250A0000}"/>
    <cellStyle name="_PRELIMINAR A 11 MARZO 2008_Det 20 Usu + Costosos " xfId="3424" xr:uid="{00000000-0005-0000-0000-0000260A0000}"/>
    <cellStyle name="_PRELIMINAR A 12 FEBRERO" xfId="3425" xr:uid="{00000000-0005-0000-0000-0000270A0000}"/>
    <cellStyle name="_PRELIMINAR A 12 FEBRERO_Det 20 Usu + Costosos " xfId="3426" xr:uid="{00000000-0005-0000-0000-0000280A0000}"/>
    <cellStyle name="_PRELIMINAR A 12 SEPTIEMBRE" xfId="3427" xr:uid="{00000000-0005-0000-0000-0000290A0000}"/>
    <cellStyle name="_PRELIMINAR A 12 SEPTIEMBRE_Det 20 Usu + Costosos " xfId="3428" xr:uid="{00000000-0005-0000-0000-00002A0A0000}"/>
    <cellStyle name="_PRELIMINAR A 13 FEBRERO CIERRE" xfId="3429" xr:uid="{00000000-0005-0000-0000-00002B0A0000}"/>
    <cellStyle name="_PRELIMINAR A 13 FEBRERO CIERRE (2)" xfId="3430" xr:uid="{00000000-0005-0000-0000-00002C0A0000}"/>
    <cellStyle name="_PRELIMINAR A 13 FEBRERO CIERRE (2)_Det 20 Usu + Costosos " xfId="3431" xr:uid="{00000000-0005-0000-0000-00002D0A0000}"/>
    <cellStyle name="_PRELIMINAR A 13 FEBRERO CIERRE_Det 20 Usu + Costosos " xfId="3432" xr:uid="{00000000-0005-0000-0000-00002E0A0000}"/>
    <cellStyle name="_PRELIMINAR A 2 JULIO 2008" xfId="3433" xr:uid="{00000000-0005-0000-0000-00002F0A0000}"/>
    <cellStyle name="_PRELIMINAR A 2 JULIO 2008_Det 20 Usu + Costosos " xfId="3434" xr:uid="{00000000-0005-0000-0000-0000300A0000}"/>
    <cellStyle name="_PRELIMINAR A 2 MAYO" xfId="3435" xr:uid="{00000000-0005-0000-0000-0000310A0000}"/>
    <cellStyle name="_PRELIMINAR A 2 MAYO_Det 20 Usu + Costosos " xfId="3436" xr:uid="{00000000-0005-0000-0000-0000320A0000}"/>
    <cellStyle name="_PRELIMINAR A 2 OCTUBRE" xfId="3437" xr:uid="{00000000-0005-0000-0000-0000330A0000}"/>
    <cellStyle name="_PRELIMINAR A 2 OCTUBRE_Det 20 Usu + Costosos " xfId="3438" xr:uid="{00000000-0005-0000-0000-0000340A0000}"/>
    <cellStyle name="_PRELIMINAR A 21 OCTUBRE 2008" xfId="3439" xr:uid="{00000000-0005-0000-0000-0000350A0000}"/>
    <cellStyle name="_PRELIMINAR A 21 OCTUBRE 2008_Det 20 Usu + Costosos " xfId="3440" xr:uid="{00000000-0005-0000-0000-0000360A0000}"/>
    <cellStyle name="_PRELIMINAR A 22 OCTUBRE 2008" xfId="3441" xr:uid="{00000000-0005-0000-0000-0000370A0000}"/>
    <cellStyle name="_PRELIMINAR A 22 OCTUBRE 2008_Det 20 Usu + Costosos " xfId="3442" xr:uid="{00000000-0005-0000-0000-0000380A0000}"/>
    <cellStyle name="_PRELIMINAR A 23 MAYO" xfId="3443" xr:uid="{00000000-0005-0000-0000-0000390A0000}"/>
    <cellStyle name="_PRELIMINAR A 23 MAYO_Det 20 Usu + Costosos " xfId="3444" xr:uid="{00000000-0005-0000-0000-00003A0A0000}"/>
    <cellStyle name="_PRELIMINAR A 23 OCTUBRE 2008" xfId="3445" xr:uid="{00000000-0005-0000-0000-00003B0A0000}"/>
    <cellStyle name="_PRELIMINAR A 23 OCTUBRE 2008_Det 20 Usu + Costosos " xfId="3446" xr:uid="{00000000-0005-0000-0000-00003C0A0000}"/>
    <cellStyle name="_PRELIMINAR A 24 ABRIL" xfId="3447" xr:uid="{00000000-0005-0000-0000-00003D0A0000}"/>
    <cellStyle name="_PRELIMINAR A 24 ABRIL_Det 20 Usu + Costosos " xfId="3448" xr:uid="{00000000-0005-0000-0000-00003E0A0000}"/>
    <cellStyle name="_PRELIMINAR A 24 NOVIEMBRE 2008" xfId="3449" xr:uid="{00000000-0005-0000-0000-00003F0A0000}"/>
    <cellStyle name="_PRELIMINAR A 24 NOVIEMBRE 2008_Det 20 Usu + Costosos " xfId="3450" xr:uid="{00000000-0005-0000-0000-0000400A0000}"/>
    <cellStyle name="_PRELIMINAR A 24 SEP" xfId="3451" xr:uid="{00000000-0005-0000-0000-0000410A0000}"/>
    <cellStyle name="_PRELIMINAR A 24 SEP_Det 20 Usu + Costosos " xfId="3452" xr:uid="{00000000-0005-0000-0000-0000420A0000}"/>
    <cellStyle name="_PRELIMINAR A 25 ABRIL" xfId="3453" xr:uid="{00000000-0005-0000-0000-0000430A0000}"/>
    <cellStyle name="_PRELIMINAR A 25 ABRIL_Det 20 Usu + Costosos " xfId="3454" xr:uid="{00000000-0005-0000-0000-0000440A0000}"/>
    <cellStyle name="_PRELIMINAR A 25 MAYO" xfId="3455" xr:uid="{00000000-0005-0000-0000-0000450A0000}"/>
    <cellStyle name="_PRELIMINAR A 25 MAYO_Det 20 Usu + Costosos " xfId="3456" xr:uid="{00000000-0005-0000-0000-0000460A0000}"/>
    <cellStyle name="_PRELIMINAR A 27 FEBRERO 2008" xfId="3457" xr:uid="{00000000-0005-0000-0000-0000470A0000}"/>
    <cellStyle name="_PRELIMINAR A 27 FEBRERO 2008_Det 20 Usu + Costosos " xfId="3458" xr:uid="{00000000-0005-0000-0000-0000480A0000}"/>
    <cellStyle name="_PRELIMINAR A 27 JUNIO 2008" xfId="3459" xr:uid="{00000000-0005-0000-0000-0000490A0000}"/>
    <cellStyle name="_PRELIMINAR A 27 JUNIO 2008_Det 20 Usu + Costosos " xfId="3460" xr:uid="{00000000-0005-0000-0000-00004A0A0000}"/>
    <cellStyle name="_PRELIMINAR A 28 MAYO" xfId="3461" xr:uid="{00000000-0005-0000-0000-00004B0A0000}"/>
    <cellStyle name="_PRELIMINAR A 28 MAYO_Det 20 Usu + Costosos " xfId="3462" xr:uid="{00000000-0005-0000-0000-00004C0A0000}"/>
    <cellStyle name="_PRELIMINAR A 29 ENERO" xfId="3463" xr:uid="{00000000-0005-0000-0000-00004D0A0000}"/>
    <cellStyle name="_PRELIMINAR A 29 ENERO_Det 20 Usu + Costosos " xfId="3464" xr:uid="{00000000-0005-0000-0000-00004E0A0000}"/>
    <cellStyle name="_PRELIMINAR A 29 FEBRERO 2008" xfId="3465" xr:uid="{00000000-0005-0000-0000-00004F0A0000}"/>
    <cellStyle name="_PRELIMINAR A 29 FEBRERO 2008_Det 20 Usu + Costosos " xfId="3466" xr:uid="{00000000-0005-0000-0000-0000500A0000}"/>
    <cellStyle name="_PRELIMINAR A 3 ABRIL" xfId="3467" xr:uid="{00000000-0005-0000-0000-0000510A0000}"/>
    <cellStyle name="_PRELIMINAR A 3 ABRIL_Det 20 Usu + Costosos " xfId="3468" xr:uid="{00000000-0005-0000-0000-0000520A0000}"/>
    <cellStyle name="_PRELIMINAR A 3 DIC 2007" xfId="3469" xr:uid="{00000000-0005-0000-0000-0000530A0000}"/>
    <cellStyle name="_PRELIMINAR A 3 DIC 2007_Det 20 Usu + Costosos " xfId="3470" xr:uid="{00000000-0005-0000-0000-0000540A0000}"/>
    <cellStyle name="_PRELIMINAR A 3 JULIO 2008" xfId="3471" xr:uid="{00000000-0005-0000-0000-0000550A0000}"/>
    <cellStyle name="_PRELIMINAR A 3 JULIO 2008_Det 20 Usu + Costosos " xfId="3472" xr:uid="{00000000-0005-0000-0000-0000560A0000}"/>
    <cellStyle name="_PRELIMINAR A 3 OCTUBRE" xfId="3473" xr:uid="{00000000-0005-0000-0000-0000570A0000}"/>
    <cellStyle name="_PRELIMINAR A 3 OCTUBRE  2008" xfId="3474" xr:uid="{00000000-0005-0000-0000-0000580A0000}"/>
    <cellStyle name="_PRELIMINAR A 3 OCTUBRE  2008_Det 20 Usu + Costosos " xfId="3475" xr:uid="{00000000-0005-0000-0000-0000590A0000}"/>
    <cellStyle name="_PRELIMINAR A 3 OCTUBRE_Det 20 Usu + Costosos " xfId="3476" xr:uid="{00000000-0005-0000-0000-00005A0A0000}"/>
    <cellStyle name="_PRELIMINAR A 3 SEPTIEMBRE 2008" xfId="3477" xr:uid="{00000000-0005-0000-0000-00005B0A0000}"/>
    <cellStyle name="_PRELIMINAR A 3 SEPTIEMBRE 2008_Det 20 Usu + Costosos " xfId="3478" xr:uid="{00000000-0005-0000-0000-00005C0A0000}"/>
    <cellStyle name="_PRELIMINAR A 30 MAYO" xfId="3479" xr:uid="{00000000-0005-0000-0000-00005D0A0000}"/>
    <cellStyle name="_PRELIMINAR A 30 MAYO_Det 20 Usu + Costosos " xfId="3480" xr:uid="{00000000-0005-0000-0000-00005E0A0000}"/>
    <cellStyle name="_PRELIMINAR A 30 SEPTIEMBRE 2008" xfId="3481" xr:uid="{00000000-0005-0000-0000-00005F0A0000}"/>
    <cellStyle name="_PRELIMINAR A 30 SEPTIEMBRE 2008_Det 20 Usu + Costosos " xfId="3482" xr:uid="{00000000-0005-0000-0000-0000600A0000}"/>
    <cellStyle name="_PRELIMINAR A 31 MAYO" xfId="3483" xr:uid="{00000000-0005-0000-0000-0000610A0000}"/>
    <cellStyle name="_PRELIMINAR A 31 MAYO_Det 20 Usu + Costosos " xfId="3484" xr:uid="{00000000-0005-0000-0000-0000620A0000}"/>
    <cellStyle name="_PRELIMINAR A 31 OCTUBRE 2008" xfId="3485" xr:uid="{00000000-0005-0000-0000-0000630A0000}"/>
    <cellStyle name="_PRELIMINAR A 31 OCTUBRE 2008_Det 20 Usu + Costosos " xfId="3486" xr:uid="{00000000-0005-0000-0000-0000640A0000}"/>
    <cellStyle name="_PRELIMINAR A 4 ABRIL" xfId="3487" xr:uid="{00000000-0005-0000-0000-0000650A0000}"/>
    <cellStyle name="_PRELIMINAR A 4 ABRIL_Det 20 Usu + Costosos " xfId="3488" xr:uid="{00000000-0005-0000-0000-0000660A0000}"/>
    <cellStyle name="_PRELIMINAR A 4 DIC 2007" xfId="3489" xr:uid="{00000000-0005-0000-0000-0000670A0000}"/>
    <cellStyle name="_PRELIMINAR A 4 DIC 2007_Det 20 Usu + Costosos " xfId="3490" xr:uid="{00000000-0005-0000-0000-0000680A0000}"/>
    <cellStyle name="_PRELIMINAR A 4 JULIO 2008" xfId="3491" xr:uid="{00000000-0005-0000-0000-0000690A0000}"/>
    <cellStyle name="_PRELIMINAR A 4 JULIO 2008_Det 20 Usu + Costosos " xfId="3492" xr:uid="{00000000-0005-0000-0000-00006A0A0000}"/>
    <cellStyle name="_PRELIMINAR A 4 JUNIO  2008" xfId="3493" xr:uid="{00000000-0005-0000-0000-00006B0A0000}"/>
    <cellStyle name="_PRELIMINAR A 4 JUNIO  2008_Det 20 Usu + Costosos " xfId="3494" xr:uid="{00000000-0005-0000-0000-00006C0A0000}"/>
    <cellStyle name="_PRELIMINAR A 4 MARZO" xfId="3495" xr:uid="{00000000-0005-0000-0000-00006D0A0000}"/>
    <cellStyle name="_PRELIMINAR A 4 MARZO (2)" xfId="3496" xr:uid="{00000000-0005-0000-0000-00006E0A0000}"/>
    <cellStyle name="_PRELIMINAR A 4 MARZO (2)_Det 20 Usu + Costosos " xfId="3497" xr:uid="{00000000-0005-0000-0000-00006F0A0000}"/>
    <cellStyle name="_PRELIMINAR A 4 MARZO_Det 20 Usu + Costosos " xfId="3498" xr:uid="{00000000-0005-0000-0000-0000700A0000}"/>
    <cellStyle name="_PRELIMINAR A 4 SEPTIEMBRE" xfId="3499" xr:uid="{00000000-0005-0000-0000-0000710A0000}"/>
    <cellStyle name="_PRELIMINAR A 4 SEPTIEMBRE 2008" xfId="3500" xr:uid="{00000000-0005-0000-0000-0000720A0000}"/>
    <cellStyle name="_PRELIMINAR A 4 SEPTIEMBRE 2008_Det 20 Usu + Costosos " xfId="3501" xr:uid="{00000000-0005-0000-0000-0000730A0000}"/>
    <cellStyle name="_PRELIMINAR A 4 SEPTIEMBRE_Det 20 Usu + Costosos " xfId="3502" xr:uid="{00000000-0005-0000-0000-0000740A0000}"/>
    <cellStyle name="_PRELIMINAR A 5 DIC 2007" xfId="3503" xr:uid="{00000000-0005-0000-0000-0000750A0000}"/>
    <cellStyle name="_PRELIMINAR A 5 DIC 2007_Det 20 Usu + Costosos " xfId="3504" xr:uid="{00000000-0005-0000-0000-0000760A0000}"/>
    <cellStyle name="_PRELIMINAR A 5 JUNIO" xfId="3505" xr:uid="{00000000-0005-0000-0000-0000770A0000}"/>
    <cellStyle name="_PRELIMINAR A 5 JUNIO  2008" xfId="3506" xr:uid="{00000000-0005-0000-0000-0000780A0000}"/>
    <cellStyle name="_PRELIMINAR A 5 JUNIO  2008_Det 20 Usu + Costosos " xfId="3507" xr:uid="{00000000-0005-0000-0000-0000790A0000}"/>
    <cellStyle name="_PRELIMINAR A 5 JUNIO_Det 20 Usu + Costosos " xfId="3508" xr:uid="{00000000-0005-0000-0000-00007A0A0000}"/>
    <cellStyle name="_PRELIMINAR A 5 MARZO" xfId="3509" xr:uid="{00000000-0005-0000-0000-00007B0A0000}"/>
    <cellStyle name="_PRELIMINAR A 5 MARZO_Det 20 Usu + Costosos " xfId="3510" xr:uid="{00000000-0005-0000-0000-00007C0A0000}"/>
    <cellStyle name="_PRELIMINAR A 5 OCTUBRE" xfId="3511" xr:uid="{00000000-0005-0000-0000-00007D0A0000}"/>
    <cellStyle name="_PRELIMINAR A 5 OCTUBRE_Det 20 Usu + Costosos " xfId="3512" xr:uid="{00000000-0005-0000-0000-00007E0A0000}"/>
    <cellStyle name="_PRELIMINAR A 5 SEPTIEMBRE 2008" xfId="3513" xr:uid="{00000000-0005-0000-0000-00007F0A0000}"/>
    <cellStyle name="_PRELIMINAR A 5 SEPTIEMBRE 2008_Det 20 Usu + Costosos " xfId="3514" xr:uid="{00000000-0005-0000-0000-0000800A0000}"/>
    <cellStyle name="_PRELIMINAR A 6 FEBRERO" xfId="3515" xr:uid="{00000000-0005-0000-0000-0000810A0000}"/>
    <cellStyle name="_PRELIMINAR A 6 FEBRERO_Det 20 Usu + Costosos " xfId="3516" xr:uid="{00000000-0005-0000-0000-0000820A0000}"/>
    <cellStyle name="_PRELIMINAR A 6 JULIO" xfId="3517" xr:uid="{00000000-0005-0000-0000-0000830A0000}"/>
    <cellStyle name="_PRELIMINAR A 6 JULIO_Det 20 Usu + Costosos " xfId="3518" xr:uid="{00000000-0005-0000-0000-0000840A0000}"/>
    <cellStyle name="_PRELIMINAR A 6 JUNIO  2008" xfId="3519" xr:uid="{00000000-0005-0000-0000-0000850A0000}"/>
    <cellStyle name="_PRELIMINAR A 6 JUNIO  2008_Det 20 Usu + Costosos " xfId="3520" xr:uid="{00000000-0005-0000-0000-0000860A0000}"/>
    <cellStyle name="_PRELIMINAR A 6 MARZO" xfId="3521" xr:uid="{00000000-0005-0000-0000-0000870A0000}"/>
    <cellStyle name="_PRELIMINAR A 6 MARZO_Det 20 Usu + Costosos " xfId="3522" xr:uid="{00000000-0005-0000-0000-0000880A0000}"/>
    <cellStyle name="_PRELIMINAR A 6 OCTUBRE  2008" xfId="3523" xr:uid="{00000000-0005-0000-0000-0000890A0000}"/>
    <cellStyle name="_PRELIMINAR A 6 OCTUBRE  2008_Det 20 Usu + Costosos " xfId="3524" xr:uid="{00000000-0005-0000-0000-00008A0A0000}"/>
    <cellStyle name="_PRELIMINAR A 6 SEPTIEMBRE" xfId="3525" xr:uid="{00000000-0005-0000-0000-00008B0A0000}"/>
    <cellStyle name="_PRELIMINAR A 6 SEPTIEMBRE_Det 20 Usu + Costosos " xfId="3526" xr:uid="{00000000-0005-0000-0000-00008C0A0000}"/>
    <cellStyle name="_PRELIMINAR A 7 ABRIL" xfId="3527" xr:uid="{00000000-0005-0000-0000-00008D0A0000}"/>
    <cellStyle name="_PRELIMINAR A 7 ABRIL_Det 20 Usu + Costosos " xfId="3528" xr:uid="{00000000-0005-0000-0000-00008E0A0000}"/>
    <cellStyle name="_PRELIMINAR A 7 JULIO 2008" xfId="3529" xr:uid="{00000000-0005-0000-0000-00008F0A0000}"/>
    <cellStyle name="_PRELIMINAR A 7 JULIO 2008_Det 20 Usu + Costosos " xfId="3530" xr:uid="{00000000-0005-0000-0000-0000900A0000}"/>
    <cellStyle name="_PRELIMINAR A 7 MAYO" xfId="3531" xr:uid="{00000000-0005-0000-0000-0000910A0000}"/>
    <cellStyle name="_PRELIMINAR A 7 MAYO_Det 20 Usu + Costosos " xfId="3532" xr:uid="{00000000-0005-0000-0000-0000920A0000}"/>
    <cellStyle name="_PRELIMINAR A 8 JULIO" xfId="3533" xr:uid="{00000000-0005-0000-0000-0000930A0000}"/>
    <cellStyle name="_PRELIMINAR A 8 JULIO 2008" xfId="3534" xr:uid="{00000000-0005-0000-0000-0000940A0000}"/>
    <cellStyle name="_PRELIMINAR A 8 JULIO 2008_Det 20 Usu + Costosos " xfId="3535" xr:uid="{00000000-0005-0000-0000-0000950A0000}"/>
    <cellStyle name="_PRELIMINAR A 8 JULIO_Det 20 Usu + Costosos " xfId="3536" xr:uid="{00000000-0005-0000-0000-0000960A0000}"/>
    <cellStyle name="_PRELIMINAR A 8 MAYO" xfId="3537" xr:uid="{00000000-0005-0000-0000-0000970A0000}"/>
    <cellStyle name="_PRELIMINAR A 8 MAYO_Det 20 Usu + Costosos " xfId="3538" xr:uid="{00000000-0005-0000-0000-0000980A0000}"/>
    <cellStyle name="_PRELIMINAR A 8 OCTUBRE  2008" xfId="3539" xr:uid="{00000000-0005-0000-0000-0000990A0000}"/>
    <cellStyle name="_PRELIMINAR A 8 OCTUBRE  2008_Det 20 Usu + Costosos " xfId="3540" xr:uid="{00000000-0005-0000-0000-00009A0A0000}"/>
    <cellStyle name="_PRELIMINAR A 8 SEPTIEMBRE 2008" xfId="3541" xr:uid="{00000000-0005-0000-0000-00009B0A0000}"/>
    <cellStyle name="_PRELIMINAR A 8 SEPTIEMBRE 2008_Det 20 Usu + Costosos " xfId="3542" xr:uid="{00000000-0005-0000-0000-00009C0A0000}"/>
    <cellStyle name="_PRELIMINAR A 9 ABRIL" xfId="3543" xr:uid="{00000000-0005-0000-0000-00009D0A0000}"/>
    <cellStyle name="_PRELIMINAR A 9 ABRIL_Det 20 Usu + Costosos " xfId="3544" xr:uid="{00000000-0005-0000-0000-00009E0A0000}"/>
    <cellStyle name="_PRELIMINAR A 9 DICIEMBRE 2008" xfId="3545" xr:uid="{00000000-0005-0000-0000-00009F0A0000}"/>
    <cellStyle name="_PRELIMINAR A 9 DICIEMBRE 2008_Det 20 Usu + Costosos " xfId="3546" xr:uid="{00000000-0005-0000-0000-0000A00A0000}"/>
    <cellStyle name="_PRELIMINAR A 9 JULIO" xfId="3547" xr:uid="{00000000-0005-0000-0000-0000A10A0000}"/>
    <cellStyle name="_PRELIMINAR A 9 JULIO 2008" xfId="3548" xr:uid="{00000000-0005-0000-0000-0000A20A0000}"/>
    <cellStyle name="_PRELIMINAR A 9 JULIO 2008_Det 20 Usu + Costosos " xfId="3549" xr:uid="{00000000-0005-0000-0000-0000A30A0000}"/>
    <cellStyle name="_PRELIMINAR A 9 JULIO_Det 20 Usu + Costosos " xfId="3550" xr:uid="{00000000-0005-0000-0000-0000A40A0000}"/>
    <cellStyle name="_PRELIMINAR A 9 JUNIO  2008" xfId="3551" xr:uid="{00000000-0005-0000-0000-0000A50A0000}"/>
    <cellStyle name="_PRELIMINAR A 9 JUNIO  2008_Det 20 Usu + Costosos " xfId="3552" xr:uid="{00000000-0005-0000-0000-0000A60A0000}"/>
    <cellStyle name="_PRELIMINAR A 9 OCTUBRE  2008" xfId="3553" xr:uid="{00000000-0005-0000-0000-0000A70A0000}"/>
    <cellStyle name="_PRELIMINAR A 9 OCTUBRE  2008_Det 20 Usu + Costosos " xfId="3554" xr:uid="{00000000-0005-0000-0000-0000A80A0000}"/>
    <cellStyle name="_Preliminar a Diciembre 21" xfId="3555" xr:uid="{00000000-0005-0000-0000-0000A90A0000}"/>
    <cellStyle name="_Preliminar a Diciembre 21_Det 20 Usu + Costosos " xfId="3556" xr:uid="{00000000-0005-0000-0000-0000AA0A0000}"/>
    <cellStyle name="_Preliminar a Diciembre 26" xfId="3557" xr:uid="{00000000-0005-0000-0000-0000AB0A0000}"/>
    <cellStyle name="_Preliminar a Diciembre 26_Det 20 Usu + Costosos " xfId="3558" xr:uid="{00000000-0005-0000-0000-0000AC0A0000}"/>
    <cellStyle name="_Preliminar a Diciembre 27" xfId="3559" xr:uid="{00000000-0005-0000-0000-0000AD0A0000}"/>
    <cellStyle name="_Preliminar a Diciembre 27_Det 20 Usu + Costosos " xfId="3560" xr:uid="{00000000-0005-0000-0000-0000AE0A0000}"/>
    <cellStyle name="_PRELIMINAR A ENERO 03" xfId="3561" xr:uid="{00000000-0005-0000-0000-0000AF0A0000}"/>
    <cellStyle name="_PRELIMINAR A ENERO 03_Det 20 Usu + Costosos " xfId="3562" xr:uid="{00000000-0005-0000-0000-0000B00A0000}"/>
    <cellStyle name="_PRELIMINAR AGOSTO" xfId="3563" xr:uid="{00000000-0005-0000-0000-0000B10A0000}"/>
    <cellStyle name="_PRELIMINAR AGOSTO_Det 20 Usu + Costosos " xfId="3564" xr:uid="{00000000-0005-0000-0000-0000B20A0000}"/>
    <cellStyle name="_PRELIMINAR ENERO 09 DE 2008" xfId="3565" xr:uid="{00000000-0005-0000-0000-0000B30A0000}"/>
    <cellStyle name="_PRELIMINAR ENERO 09 DE 2008_Det 20 Usu + Costosos " xfId="3566" xr:uid="{00000000-0005-0000-0000-0000B40A0000}"/>
    <cellStyle name="_Preliminar Nov07 291007" xfId="3567" xr:uid="{00000000-0005-0000-0000-0000B50A0000}"/>
    <cellStyle name="_Preliminar Nov07 291007_Det 20 Usu + Costosos " xfId="3568" xr:uid="{00000000-0005-0000-0000-0000B60A0000}"/>
    <cellStyle name="_Preliminar Noviembre 07" xfId="3569" xr:uid="{00000000-0005-0000-0000-0000B70A0000}"/>
    <cellStyle name="_Preliminar Noviembre 07_Det 20 Usu + Costosos " xfId="3570" xr:uid="{00000000-0005-0000-0000-0000B80A0000}"/>
    <cellStyle name="_PRELIMINAR_Det 20 Usu + Costosos " xfId="3571" xr:uid="{00000000-0005-0000-0000-0000B90A0000}"/>
    <cellStyle name="_PRELIMINAR031207" xfId="3572" xr:uid="{00000000-0005-0000-0000-0000BA0A0000}"/>
    <cellStyle name="_PRELIMINAR031207_Det 20 Usu + Costosos " xfId="3573" xr:uid="{00000000-0005-0000-0000-0000BB0A0000}"/>
    <cellStyle name="_PRELIMINAR040308" xfId="3574" xr:uid="{00000000-0005-0000-0000-0000BC0A0000}"/>
    <cellStyle name="_PRELIMINAR040308_Det 20 Usu + Costosos " xfId="3575" xr:uid="{00000000-0005-0000-0000-0000BD0A0000}"/>
    <cellStyle name="_PRELIMINAR041207" xfId="3576" xr:uid="{00000000-0005-0000-0000-0000BE0A0000}"/>
    <cellStyle name="_PRELIMINAR041207_Det 20 Usu + Costosos " xfId="3577" xr:uid="{00000000-0005-0000-0000-0000BF0A0000}"/>
    <cellStyle name="_PRELIMINAR-04-ABR-2008 (2)" xfId="3578" xr:uid="{00000000-0005-0000-0000-0000C00A0000}"/>
    <cellStyle name="_PRELIMINAR-04-ABR-2008 (2)_Det 20 Usu + Costosos " xfId="3579" xr:uid="{00000000-0005-0000-0000-0000C10A0000}"/>
    <cellStyle name="_PRELIMINAR05032008" xfId="3580" xr:uid="{00000000-0005-0000-0000-0000C20A0000}"/>
    <cellStyle name="_PRELIMINAR05032008_Det 20 Usu + Costosos " xfId="3581" xr:uid="{00000000-0005-0000-0000-0000C30A0000}"/>
    <cellStyle name="_PRELIMINAR051207" xfId="3582" xr:uid="{00000000-0005-0000-0000-0000C40A0000}"/>
    <cellStyle name="_PRELIMINAR051207_Det 20 Usu + Costosos " xfId="3583" xr:uid="{00000000-0005-0000-0000-0000C50A0000}"/>
    <cellStyle name="_Preliminar061107" xfId="3584" xr:uid="{00000000-0005-0000-0000-0000C60A0000}"/>
    <cellStyle name="_Preliminar061107_Det 20 Usu + Costosos " xfId="3585" xr:uid="{00000000-0005-0000-0000-0000C70A0000}"/>
    <cellStyle name="_PRELIMINAR06122007" xfId="3586" xr:uid="{00000000-0005-0000-0000-0000C80A0000}"/>
    <cellStyle name="_PRELIMINAR06122007_Det 20 Usu + Costosos " xfId="3587" xr:uid="{00000000-0005-0000-0000-0000C90A0000}"/>
    <cellStyle name="_PRELIMINAR07032008" xfId="3588" xr:uid="{00000000-0005-0000-0000-0000CA0A0000}"/>
    <cellStyle name="_PRELIMINAR07032008_Det 20 Usu + Costosos " xfId="3589" xr:uid="{00000000-0005-0000-0000-0000CB0A0000}"/>
    <cellStyle name="_PRELIMINAR07042008" xfId="3590" xr:uid="{00000000-0005-0000-0000-0000CC0A0000}"/>
    <cellStyle name="_PRELIMINAR07042008_Det 20 Usu + Costosos " xfId="3591" xr:uid="{00000000-0005-0000-0000-0000CD0A0000}"/>
    <cellStyle name="_PRELIMINAR100408" xfId="3592" xr:uid="{00000000-0005-0000-0000-0000CE0A0000}"/>
    <cellStyle name="_PRELIMINAR100408_Det 20 Usu + Costosos " xfId="3593" xr:uid="{00000000-0005-0000-0000-0000CF0A0000}"/>
    <cellStyle name="_PRELIMINAR11032008" xfId="3594" xr:uid="{00000000-0005-0000-0000-0000D00A0000}"/>
    <cellStyle name="_PRELIMINAR11032008_Det 20 Usu + Costosos " xfId="3595" xr:uid="{00000000-0005-0000-0000-0000D10A0000}"/>
    <cellStyle name="_PRELIMINAR110408" xfId="3596" xr:uid="{00000000-0005-0000-0000-0000D20A0000}"/>
    <cellStyle name="_PRELIMINAR110408_Det 20 Usu + Costosos " xfId="3597" xr:uid="{00000000-0005-0000-0000-0000D30A0000}"/>
    <cellStyle name="_PRELIMINAR12022008" xfId="3598" xr:uid="{00000000-0005-0000-0000-0000D40A0000}"/>
    <cellStyle name="_PRELIMINAR12022008_Det 20 Usu + Costosos " xfId="3599" xr:uid="{00000000-0005-0000-0000-0000D50A0000}"/>
    <cellStyle name="_PRELIMINAR2000129" xfId="3600" xr:uid="{00000000-0005-0000-0000-0000D60A0000}"/>
    <cellStyle name="_PRELIMINAR2000129_Det 20 Usu + Costosos " xfId="3601" xr:uid="{00000000-0005-0000-0000-0000D70A0000}"/>
    <cellStyle name="_PRELIMINAR200080201" xfId="3602" xr:uid="{00000000-0005-0000-0000-0000D80A0000}"/>
    <cellStyle name="_PRELIMINAR200080201_Det 20 Usu + Costosos " xfId="3603" xr:uid="{00000000-0005-0000-0000-0000D90A0000}"/>
    <cellStyle name="_PRELIMINAR200080202" xfId="3604" xr:uid="{00000000-0005-0000-0000-0000DA0A0000}"/>
    <cellStyle name="_PRELIMINAR200080202_Det 20 Usu + Costosos " xfId="3605" xr:uid="{00000000-0005-0000-0000-0000DB0A0000}"/>
    <cellStyle name="_PRELIMINAR21DEDICIEMBRE2007" xfId="3606" xr:uid="{00000000-0005-0000-0000-0000DC0A0000}"/>
    <cellStyle name="_PRELIMINAR21DEDICIEMBRE2007_Det 20 Usu + Costosos " xfId="3607" xr:uid="{00000000-0005-0000-0000-0000DD0A0000}"/>
    <cellStyle name="_PRELIMINAR26-12-2007" xfId="3608" xr:uid="{00000000-0005-0000-0000-0000DE0A0000}"/>
    <cellStyle name="_PRELIMINAR26-12-2007_Det 20 Usu + Costosos " xfId="3609" xr:uid="{00000000-0005-0000-0000-0000DF0A0000}"/>
    <cellStyle name="_PRELIMINAR27-12-2007" xfId="3610" xr:uid="{00000000-0005-0000-0000-0000E00A0000}"/>
    <cellStyle name="_PRELIMINAR27-12-2007_Det 20 Usu + Costosos " xfId="3611" xr:uid="{00000000-0005-0000-0000-0000E10A0000}"/>
    <cellStyle name="_PRELIMINAR3103200" xfId="3612" xr:uid="{00000000-0005-0000-0000-0000E20A0000}"/>
    <cellStyle name="_PRELIMINAR3103200_Det 20 Usu + Costosos " xfId="3613" xr:uid="{00000000-0005-0000-0000-0000E30A0000}"/>
    <cellStyle name="_PRELIMINAR31102007" xfId="3614" xr:uid="{00000000-0005-0000-0000-0000E40A0000}"/>
    <cellStyle name="_PRELIMINAR31102007_Det 20 Usu + Costosos " xfId="3615" xr:uid="{00000000-0005-0000-0000-0000E50A0000}"/>
    <cellStyle name="_PRELIMINARA A 11 AGOSTO 2008" xfId="3616" xr:uid="{00000000-0005-0000-0000-0000E60A0000}"/>
    <cellStyle name="_PRELIMINARA A 11 AGOSTO 2008_Det 20 Usu + Costosos " xfId="3617" xr:uid="{00000000-0005-0000-0000-0000E70A0000}"/>
    <cellStyle name="_PRELIMINARA A 12 AGOSTO 2008" xfId="3618" xr:uid="{00000000-0005-0000-0000-0000E80A0000}"/>
    <cellStyle name="_PRELIMINARA A 12 AGOSTO 2008_Det 20 Usu + Costosos " xfId="3619" xr:uid="{00000000-0005-0000-0000-0000E90A0000}"/>
    <cellStyle name="_PRELIMINARA A 4 AGOSTO 2008" xfId="3620" xr:uid="{00000000-0005-0000-0000-0000EA0A0000}"/>
    <cellStyle name="_PRELIMINARA A 4 AGOSTO 2008_Det 20 Usu + Costosos " xfId="3621" xr:uid="{00000000-0005-0000-0000-0000EB0A0000}"/>
    <cellStyle name="_PRELIMINARA A 5 AGOSTO 2008" xfId="3622" xr:uid="{00000000-0005-0000-0000-0000EC0A0000}"/>
    <cellStyle name="_PRELIMINARA A 5 AGOSTO 2008_Det 20 Usu + Costosos " xfId="3623" xr:uid="{00000000-0005-0000-0000-0000ED0A0000}"/>
    <cellStyle name="_PRELIMINARA A 8 AGOSTO 2008" xfId="3624" xr:uid="{00000000-0005-0000-0000-0000EE0A0000}"/>
    <cellStyle name="_PRELIMINARA A 8 AGOSTO 2008_Det 20 Usu + Costosos " xfId="3625" xr:uid="{00000000-0005-0000-0000-0000EF0A0000}"/>
    <cellStyle name="_PRELIMINARA A31 JULIO" xfId="3626" xr:uid="{00000000-0005-0000-0000-0000F00A0000}"/>
    <cellStyle name="_PRELIMINARA A31 JULIO_Det 20 Usu + Costosos " xfId="3627" xr:uid="{00000000-0005-0000-0000-0000F10A0000}"/>
    <cellStyle name="_PRELIMUNAR A 31 MARZO" xfId="3628" xr:uid="{00000000-0005-0000-0000-0000F20A0000}"/>
    <cellStyle name="_PRELIMUNAR A 31 MARZO_Det 20 Usu + Costosos " xfId="3629" xr:uid="{00000000-0005-0000-0000-0000F30A0000}"/>
    <cellStyle name="_producción ctc tutelas 14-10-08 (2)" xfId="3630" xr:uid="{00000000-0005-0000-0000-0000F40A0000}"/>
    <cellStyle name="_producción ctc tutelas 14-10-08 (2)_Det 20 Usu + Costosos " xfId="3631" xr:uid="{00000000-0005-0000-0000-0000F50A0000}"/>
    <cellStyle name="_PROENFAR AUTOS BOLIVAR" xfId="121" xr:uid="{00000000-0005-0000-0000-00006D000000}"/>
    <cellStyle name="_PROENFAR AUTOS COLPATRIA" xfId="122" xr:uid="{00000000-0005-0000-0000-00006E000000}"/>
    <cellStyle name="_r06_litoprint" xfId="123" xr:uid="{00000000-0005-0000-0000-00006F000000}"/>
    <cellStyle name="_RAD - 173 TOTAL" xfId="3632" xr:uid="{00000000-0005-0000-0000-0000F90A0000}"/>
    <cellStyle name="_RAD - 173 TOTAL_Det 20 Usu + Costosos " xfId="3633" xr:uid="{00000000-0005-0000-0000-0000FA0A0000}"/>
    <cellStyle name="_RAD 132" xfId="3634" xr:uid="{00000000-0005-0000-0000-0000FB0A0000}"/>
    <cellStyle name="_RAD 132_Det 20 Usu + Costosos " xfId="3635" xr:uid="{00000000-0005-0000-0000-0000FC0A0000}"/>
    <cellStyle name="_RAD 215 Barrido 21-08-2008" xfId="3636" xr:uid="{00000000-0005-0000-0000-0000FD0A0000}"/>
    <cellStyle name="_RAD 215 Barrido 21-08-2008_Det 20 Usu + Costosos " xfId="3637" xr:uid="{00000000-0005-0000-0000-0000FE0A0000}"/>
    <cellStyle name="_RAD 244" xfId="3638" xr:uid="{00000000-0005-0000-0000-0000FF0A0000}"/>
    <cellStyle name="_RAD 244_Det 20 Usu + Costosos " xfId="3639" xr:uid="{00000000-0005-0000-0000-0000000B0000}"/>
    <cellStyle name="_RAD 259" xfId="3640" xr:uid="{00000000-0005-0000-0000-0000010B0000}"/>
    <cellStyle name="_RAD 259_Det 20 Usu + Costosos " xfId="3641" xr:uid="{00000000-0005-0000-0000-0000020B0000}"/>
    <cellStyle name="_RAD 289" xfId="3642" xr:uid="{00000000-0005-0000-0000-0000030B0000}"/>
    <cellStyle name="_RAD 289_Det 20 Usu + Costosos " xfId="3643" xr:uid="{00000000-0005-0000-0000-0000040B0000}"/>
    <cellStyle name="_RAD CTC" xfId="3644" xr:uid="{00000000-0005-0000-0000-0000050B0000}"/>
    <cellStyle name="_RAD CTC_Det 20 Usu + Costosos " xfId="3645" xr:uid="{00000000-0005-0000-0000-0000060B0000}"/>
    <cellStyle name="_RAD TUTELAS" xfId="3646" xr:uid="{00000000-0005-0000-0000-0000070B0000}"/>
    <cellStyle name="_RAD TUTELAS_Det 20 Usu + Costosos " xfId="3647" xr:uid="{00000000-0005-0000-0000-0000080B0000}"/>
    <cellStyle name="_RAD280 COPIAS 12000" xfId="3648" xr:uid="{00000000-0005-0000-0000-0000090B0000}"/>
    <cellStyle name="_RAD280 COPIAS 12000_Det 20 Usu + Costosos " xfId="3649" xr:uid="{00000000-0005-0000-0000-00000A0B0000}"/>
    <cellStyle name="_RAD281 ORIGINALES 12000" xfId="3650" xr:uid="{00000000-0005-0000-0000-00000B0B0000}"/>
    <cellStyle name="_RAD281 ORIGINALES 12000_Det 20 Usu + Costosos " xfId="3651" xr:uid="{00000000-0005-0000-0000-00000C0B0000}"/>
    <cellStyle name="_RAD284 ORIGINALES 12000" xfId="3652" xr:uid="{00000000-0005-0000-0000-00000D0B0000}"/>
    <cellStyle name="_RAD284 ORIGINALES 12000_Det 20 Usu + Costosos " xfId="3653" xr:uid="{00000000-0005-0000-0000-00000E0B0000}"/>
    <cellStyle name="_RAD288 LICENCIAS" xfId="3654" xr:uid="{00000000-0005-0000-0000-00000F0B0000}"/>
    <cellStyle name="_RAD288 LICENCIAS_Det 20 Usu + Costosos " xfId="3655" xr:uid="{00000000-0005-0000-0000-0000100B0000}"/>
    <cellStyle name="_RAD3" xfId="3656" xr:uid="{00000000-0005-0000-0000-0000110B0000}"/>
    <cellStyle name="_RAD3_Det 20 Usu + Costosos " xfId="3657" xr:uid="{00000000-0005-0000-0000-0000120B0000}"/>
    <cellStyle name="_RADICACION 187" xfId="3658" xr:uid="{00000000-0005-0000-0000-0000130B0000}"/>
    <cellStyle name="_RADICACION 187_Det 20 Usu + Costosos " xfId="3659" xr:uid="{00000000-0005-0000-0000-0000140B0000}"/>
    <cellStyle name="_RADICACION 92" xfId="3660" xr:uid="{00000000-0005-0000-0000-0000150B0000}"/>
    <cellStyle name="_RADICACION 92_Det 20 Usu + Costosos " xfId="3661" xr:uid="{00000000-0005-0000-0000-0000160B0000}"/>
    <cellStyle name="_RADICACION CIERRE" xfId="3662" xr:uid="{00000000-0005-0000-0000-0000170B0000}"/>
    <cellStyle name="_RADICACION CIERRE (2)" xfId="3663" xr:uid="{00000000-0005-0000-0000-0000180B0000}"/>
    <cellStyle name="_RADICACION CIERRE (2)_Det 20 Usu + Costosos " xfId="3664" xr:uid="{00000000-0005-0000-0000-0000190B0000}"/>
    <cellStyle name="_RADICACION CIERRE_Det 20 Usu + Costosos " xfId="3665" xr:uid="{00000000-0005-0000-0000-00001A0B0000}"/>
    <cellStyle name="_RADICACION INCAPA" xfId="3666" xr:uid="{00000000-0005-0000-0000-00001B0B0000}"/>
    <cellStyle name="_RADICACION INCAPA_Det 20 Usu + Costosos " xfId="3667" xr:uid="{00000000-0005-0000-0000-00001C0B0000}"/>
    <cellStyle name="_RADICACION JUNIO" xfId="3668" xr:uid="{00000000-0005-0000-0000-00001D0B0000}"/>
    <cellStyle name="_RADICACION JUNIO_Det 20 Usu + Costosos " xfId="3669" xr:uid="{00000000-0005-0000-0000-00001E0B0000}"/>
    <cellStyle name="_RADICACION1" xfId="3670" xr:uid="{00000000-0005-0000-0000-00001F0B0000}"/>
    <cellStyle name="_RADICACION1_Det 20 Usu + Costosos " xfId="3671" xr:uid="{00000000-0005-0000-0000-0000200B0000}"/>
    <cellStyle name="_RECOBRO200801024" xfId="3672" xr:uid="{00000000-0005-0000-0000-0000210B0000}"/>
    <cellStyle name="_RECOBRO200801024_Det 20 Usu + Costosos " xfId="3673" xr:uid="{00000000-0005-0000-0000-0000220B0000}"/>
    <cellStyle name="_RED CRUCE A NIVEL NACIONAL" xfId="3674" xr:uid="{00000000-0005-0000-0000-0000230B0000}"/>
    <cellStyle name="_RELACION DE ASEGURADOS VIGENCIA 2008-2009 VOLUNTARIAS61" xfId="124" xr:uid="{00000000-0005-0000-0000-000070000000}"/>
    <cellStyle name="_RELACION DE ASEGURADOS VIGENCIA 2008-2009 VOLUNTARIAS61 10" xfId="3675" xr:uid="{00000000-0005-0000-0000-0000250B0000}"/>
    <cellStyle name="_RELACION DE ASEGURADOS VIGENCIA 2008-2009 VOLUNTARIAS61 11" xfId="3676" xr:uid="{00000000-0005-0000-0000-0000260B0000}"/>
    <cellStyle name="_RELACION DE ASEGURADOS VIGENCIA 2008-2009 VOLUNTARIAS61 2" xfId="3677" xr:uid="{00000000-0005-0000-0000-0000270B0000}"/>
    <cellStyle name="_RELACION DE ASEGURADOS VIGENCIA 2008-2009 VOLUNTARIAS61 3" xfId="3678" xr:uid="{00000000-0005-0000-0000-0000280B0000}"/>
    <cellStyle name="_RELACION DE ASEGURADOS VIGENCIA 2008-2009 VOLUNTARIAS61 4" xfId="3679" xr:uid="{00000000-0005-0000-0000-0000290B0000}"/>
    <cellStyle name="_RELACION DE ASEGURADOS VIGENCIA 2008-2009 VOLUNTARIAS61 5" xfId="3680" xr:uid="{00000000-0005-0000-0000-00002A0B0000}"/>
    <cellStyle name="_RELACION DE ASEGURADOS VIGENCIA 2008-2009 VOLUNTARIAS61 6" xfId="3681" xr:uid="{00000000-0005-0000-0000-00002B0B0000}"/>
    <cellStyle name="_RELACION DE ASEGURADOS VIGENCIA 2008-2009 VOLUNTARIAS61 7" xfId="3682" xr:uid="{00000000-0005-0000-0000-00002C0B0000}"/>
    <cellStyle name="_RELACION DE ASEGURADOS VIGENCIA 2008-2009 VOLUNTARIAS61 8" xfId="3683" xr:uid="{00000000-0005-0000-0000-00002D0B0000}"/>
    <cellStyle name="_RELACION DE ASEGURADOS VIGENCIA 2008-2009 VOLUNTARIAS61 9" xfId="3684" xr:uid="{00000000-0005-0000-0000-00002E0B0000}"/>
    <cellStyle name="_RELACION DE ASEGURADOS VIGENCIA 2008-2009 VOLUNTARIAS61_3. Slips Vida DEFINITIVOS" xfId="125" xr:uid="{00000000-0005-0000-0000-000071000000}"/>
    <cellStyle name="_Renovac. Corona" xfId="3685" xr:uid="{00000000-0005-0000-0000-00002F0B0000}"/>
    <cellStyle name="_Renovación Jul-25-2005-Jul-25-2006" xfId="126" xr:uid="{00000000-0005-0000-0000-000072000000}"/>
    <cellStyle name="_Renovación Jul-25-2005-Jul-25-2006 10" xfId="3686" xr:uid="{00000000-0005-0000-0000-0000310B0000}"/>
    <cellStyle name="_Renovación Jul-25-2005-Jul-25-2006 11" xfId="3687" xr:uid="{00000000-0005-0000-0000-0000320B0000}"/>
    <cellStyle name="_Renovación Jul-25-2005-Jul-25-2006 2" xfId="3688" xr:uid="{00000000-0005-0000-0000-0000330B0000}"/>
    <cellStyle name="_Renovación Jul-25-2005-Jul-25-2006 3" xfId="3689" xr:uid="{00000000-0005-0000-0000-0000340B0000}"/>
    <cellStyle name="_Renovación Jul-25-2005-Jul-25-2006 4" xfId="3690" xr:uid="{00000000-0005-0000-0000-0000350B0000}"/>
    <cellStyle name="_Renovación Jul-25-2005-Jul-25-2006 5" xfId="3691" xr:uid="{00000000-0005-0000-0000-0000360B0000}"/>
    <cellStyle name="_Renovación Jul-25-2005-Jul-25-2006 6" xfId="3692" xr:uid="{00000000-0005-0000-0000-0000370B0000}"/>
    <cellStyle name="_Renovación Jul-25-2005-Jul-25-2006 7" xfId="3693" xr:uid="{00000000-0005-0000-0000-0000380B0000}"/>
    <cellStyle name="_Renovación Jul-25-2005-Jul-25-2006 8" xfId="3694" xr:uid="{00000000-0005-0000-0000-0000390B0000}"/>
    <cellStyle name="_Renovación Jul-25-2005-Jul-25-2006 9" xfId="3695" xr:uid="{00000000-0005-0000-0000-00003A0B0000}"/>
    <cellStyle name="_Resumen Colocación Citi Vida final" xfId="5234" xr:uid="{00000000-0005-0000-0000-00003B0B0000}"/>
    <cellStyle name="_Resumen de Colocación ORACLE Colombia V2" xfId="716" xr:uid="{00000000-0005-0000-0000-00003C0B0000}"/>
    <cellStyle name="_resumen de primas" xfId="127" xr:uid="{00000000-0005-0000-0000-000073000000}"/>
    <cellStyle name="_Resumen inf. para Cotizar 2005 -B" xfId="128" xr:uid="{00000000-0005-0000-0000-000074000000}"/>
    <cellStyle name="_Resumen inf. para Cotizar 2005 -B 2" xfId="129" xr:uid="{00000000-0005-0000-0000-000075000000}"/>
    <cellStyle name="_Resumen inf. para Cotizar 2005 -B_3. Slips Vida DEFINITIVOS" xfId="130" xr:uid="{00000000-0005-0000-0000-000076000000}"/>
    <cellStyle name="_Rezago CTC" xfId="3696" xr:uid="{00000000-0005-0000-0000-00003E0B0000}"/>
    <cellStyle name="_Rezago CTC_Det 20 Usu + Costosos " xfId="3697" xr:uid="{00000000-0005-0000-0000-00003F0B0000}"/>
    <cellStyle name="_SDINIESTRALIDAD ULTIMAS TRES VIGENCIAS VOLUNTARIAS4" xfId="131" xr:uid="{00000000-0005-0000-0000-000077000000}"/>
    <cellStyle name="_SDINIESTRALIDAD ULTIMAS TRES VIGENCIAS VOLUNTARIAS4 10" xfId="3698" xr:uid="{00000000-0005-0000-0000-0000410B0000}"/>
    <cellStyle name="_SDINIESTRALIDAD ULTIMAS TRES VIGENCIAS VOLUNTARIAS4 11" xfId="3699" xr:uid="{00000000-0005-0000-0000-0000420B0000}"/>
    <cellStyle name="_SDINIESTRALIDAD ULTIMAS TRES VIGENCIAS VOLUNTARIAS4 2" xfId="3700" xr:uid="{00000000-0005-0000-0000-0000430B0000}"/>
    <cellStyle name="_SDINIESTRALIDAD ULTIMAS TRES VIGENCIAS VOLUNTARIAS4 3" xfId="3701" xr:uid="{00000000-0005-0000-0000-0000440B0000}"/>
    <cellStyle name="_SDINIESTRALIDAD ULTIMAS TRES VIGENCIAS VOLUNTARIAS4 4" xfId="3702" xr:uid="{00000000-0005-0000-0000-0000450B0000}"/>
    <cellStyle name="_SDINIESTRALIDAD ULTIMAS TRES VIGENCIAS VOLUNTARIAS4 5" xfId="3703" xr:uid="{00000000-0005-0000-0000-0000460B0000}"/>
    <cellStyle name="_SDINIESTRALIDAD ULTIMAS TRES VIGENCIAS VOLUNTARIAS4 6" xfId="3704" xr:uid="{00000000-0005-0000-0000-0000470B0000}"/>
    <cellStyle name="_SDINIESTRALIDAD ULTIMAS TRES VIGENCIAS VOLUNTARIAS4 7" xfId="3705" xr:uid="{00000000-0005-0000-0000-0000480B0000}"/>
    <cellStyle name="_SDINIESTRALIDAD ULTIMAS TRES VIGENCIAS VOLUNTARIAS4 8" xfId="3706" xr:uid="{00000000-0005-0000-0000-0000490B0000}"/>
    <cellStyle name="_SDINIESTRALIDAD ULTIMAS TRES VIGENCIAS VOLUNTARIAS4 9" xfId="3707" xr:uid="{00000000-0005-0000-0000-00004A0B0000}"/>
    <cellStyle name="_SDINIESTRALIDAD ULTIMAS TRES VIGENCIAS VOLUNTARIAS4_3. Slips Vida DEFINITIVOS" xfId="132" xr:uid="{00000000-0005-0000-0000-000078000000}"/>
    <cellStyle name="_Seguimiento Plan 12000" xfId="3708" xr:uid="{00000000-0005-0000-0000-00004B0B0000}"/>
    <cellStyle name="_Seguimiento Plan 12000_Det 20 Usu + Costosos " xfId="3709" xr:uid="{00000000-0005-0000-0000-00004C0B0000}"/>
    <cellStyle name="_Seguro de Vehiculos" xfId="133" xr:uid="{00000000-0005-0000-0000-000079000000}"/>
    <cellStyle name="_Seguro de Vehiculos 10" xfId="3710" xr:uid="{00000000-0005-0000-0000-00004E0B0000}"/>
    <cellStyle name="_Seguro de Vehiculos 11" xfId="3711" xr:uid="{00000000-0005-0000-0000-00004F0B0000}"/>
    <cellStyle name="_Seguro de Vehiculos 2" xfId="3712" xr:uid="{00000000-0005-0000-0000-0000500B0000}"/>
    <cellStyle name="_Seguro de Vehiculos 3" xfId="3713" xr:uid="{00000000-0005-0000-0000-0000510B0000}"/>
    <cellStyle name="_Seguro de Vehiculos 4" xfId="3714" xr:uid="{00000000-0005-0000-0000-0000520B0000}"/>
    <cellStyle name="_Seguro de Vehiculos 5" xfId="3715" xr:uid="{00000000-0005-0000-0000-0000530B0000}"/>
    <cellStyle name="_Seguro de Vehiculos 6" xfId="3716" xr:uid="{00000000-0005-0000-0000-0000540B0000}"/>
    <cellStyle name="_Seguro de Vehiculos 7" xfId="3717" xr:uid="{00000000-0005-0000-0000-0000550B0000}"/>
    <cellStyle name="_Seguro de Vehiculos 8" xfId="3718" xr:uid="{00000000-0005-0000-0000-0000560B0000}"/>
    <cellStyle name="_Seguro de Vehiculos 9" xfId="3719" xr:uid="{00000000-0005-0000-0000-0000570B0000}"/>
    <cellStyle name="_sLIP  BRANCH OF MICROSOFT- 2012" xfId="3720" xr:uid="{00000000-0005-0000-0000-0000580B0000}"/>
    <cellStyle name="_Slip Autos" xfId="134" xr:uid="{00000000-0005-0000-0000-00007A000000}"/>
    <cellStyle name="_SLIP BANCO DE BOGOTA V130" xfId="135" xr:uid="{00000000-0005-0000-0000-00007B000000}"/>
    <cellStyle name="_SLIP BANCO DE BOGOTA V130_3. Slips Vida DEFINITIVOS" xfId="136" xr:uid="{00000000-0005-0000-0000-00007C000000}"/>
    <cellStyle name="_SLIP DE COTIZACION EXEQUIAS petrocoop" xfId="4999" xr:uid="{00000000-0005-0000-0000-00005A0B0000}"/>
    <cellStyle name="_SLIP DE COTIZACION EXEQUIAS petrocoop_OFERTA EXEQUIAS MAPFRE PETROCOOP JUL 9 09" xfId="5000" xr:uid="{00000000-0005-0000-0000-00005B0B0000}"/>
    <cellStyle name="_SLIP DEFINITIVO BCO DE BOGOTA" xfId="137" xr:uid="{00000000-0005-0000-0000-00007D000000}"/>
    <cellStyle name="_SLIP DEFINITIVO BCO DE BOGOTA_3. Slips Vida DEFINITIVOS" xfId="138" xr:uid="{00000000-0005-0000-0000-00007E000000}"/>
    <cellStyle name="_Slip Talisman Energy" xfId="3721" xr:uid="{00000000-0005-0000-0000-00005C0B0000}"/>
    <cellStyle name="_Slip_CEPCOLSA___mp_almonacidy" xfId="139" xr:uid="{00000000-0005-0000-0000-00007F000000}"/>
    <cellStyle name="_Slip_CEPCOLSA___mp_almonacidy 10" xfId="3722" xr:uid="{00000000-0005-0000-0000-00005E0B0000}"/>
    <cellStyle name="_Slip_CEPCOLSA___mp_almonacidy 11" xfId="3723" xr:uid="{00000000-0005-0000-0000-00005F0B0000}"/>
    <cellStyle name="_Slip_CEPCOLSA___mp_almonacidy 2" xfId="3724" xr:uid="{00000000-0005-0000-0000-0000600B0000}"/>
    <cellStyle name="_Slip_CEPCOLSA___mp_almonacidy 3" xfId="3725" xr:uid="{00000000-0005-0000-0000-0000610B0000}"/>
    <cellStyle name="_Slip_CEPCOLSA___mp_almonacidy 4" xfId="3726" xr:uid="{00000000-0005-0000-0000-0000620B0000}"/>
    <cellStyle name="_Slip_CEPCOLSA___mp_almonacidy 5" xfId="3727" xr:uid="{00000000-0005-0000-0000-0000630B0000}"/>
    <cellStyle name="_Slip_CEPCOLSA___mp_almonacidy 6" xfId="3728" xr:uid="{00000000-0005-0000-0000-0000640B0000}"/>
    <cellStyle name="_Slip_CEPCOLSA___mp_almonacidy 7" xfId="3729" xr:uid="{00000000-0005-0000-0000-0000650B0000}"/>
    <cellStyle name="_Slip_CEPCOLSA___mp_almonacidy 8" xfId="3730" xr:uid="{00000000-0005-0000-0000-0000660B0000}"/>
    <cellStyle name="_Slip_CEPCOLSA___mp_almonacidy 9" xfId="3731" xr:uid="{00000000-0005-0000-0000-0000670B0000}"/>
    <cellStyle name="_SOLICITUD DE CONDICIONES" xfId="140" xr:uid="{00000000-0005-0000-0000-000080000000}"/>
    <cellStyle name="_TABLADE VRSASEGURADOSYPRIMAS" xfId="3732" xr:uid="{00000000-0005-0000-0000-0000690B0000}"/>
    <cellStyle name="_TABLADE VRSASEGURADOSYPRIMAS_RECKITT_TABLADEVALORESASEGURADOS" xfId="3733" xr:uid="{00000000-0005-0000-0000-00006A0B0000}"/>
    <cellStyle name="_TABLADE VRSASEGURADOSYPRIMAS_TABLADECOBERTURASYVALORESASEGURADOS" xfId="3734" xr:uid="{00000000-0005-0000-0000-00006B0B0000}"/>
    <cellStyle name="_TARIFA" xfId="3735" xr:uid="{00000000-0005-0000-0000-00006C0B0000}"/>
    <cellStyle name="_TARIFA BAT CONGELADA 2008 y 2009 (2)" xfId="3736" xr:uid="{00000000-0005-0000-0000-00006D0B0000}"/>
    <cellStyle name="_TARIFA BAT CONGELADA 2008 y 2009 (2) 10" xfId="3737" xr:uid="{00000000-0005-0000-0000-00006E0B0000}"/>
    <cellStyle name="_TARIFA BAT CONGELADA 2008 y 2009 (2) 11" xfId="3738" xr:uid="{00000000-0005-0000-0000-00006F0B0000}"/>
    <cellStyle name="_TARIFA BAT CONGELADA 2008 y 2009 (2) 2" xfId="3739" xr:uid="{00000000-0005-0000-0000-0000700B0000}"/>
    <cellStyle name="_TARIFA BAT CONGELADA 2008 y 2009 (2) 3" xfId="3740" xr:uid="{00000000-0005-0000-0000-0000710B0000}"/>
    <cellStyle name="_TARIFA BAT CONGELADA 2008 y 2009 (2) 4" xfId="3741" xr:uid="{00000000-0005-0000-0000-0000720B0000}"/>
    <cellStyle name="_TARIFA BAT CONGELADA 2008 y 2009 (2) 5" xfId="3742" xr:uid="{00000000-0005-0000-0000-0000730B0000}"/>
    <cellStyle name="_TARIFA BAT CONGELADA 2008 y 2009 (2) 6" xfId="3743" xr:uid="{00000000-0005-0000-0000-0000740B0000}"/>
    <cellStyle name="_TARIFA BAT CONGELADA 2008 y 2009 (2) 7" xfId="3744" xr:uid="{00000000-0005-0000-0000-0000750B0000}"/>
    <cellStyle name="_TARIFA BAT CONGELADA 2008 y 2009 (2) 8" xfId="3745" xr:uid="{00000000-0005-0000-0000-0000760B0000}"/>
    <cellStyle name="_TARIFA BAT CONGELADA 2008 y 2009 (2) 9" xfId="3746" xr:uid="{00000000-0005-0000-0000-0000770B0000}"/>
    <cellStyle name="_TARIFA BAT CONGELADA 2008 y 2009 (2)_Ev.SANOFI" xfId="3747" xr:uid="{00000000-0005-0000-0000-0000780B0000}"/>
    <cellStyle name="_TARIFA BAT CONGELADA 2008 y 2009 (2)_GRUPOS II 2012 (G - X).xls" xfId="3748" xr:uid="{00000000-0005-0000-0000-0000790B0000}"/>
    <cellStyle name="_TARIFA BAT CONGELADA 2008 y 2009 (2)_GRUPOS II 2012 (G - X).xls 10" xfId="3749" xr:uid="{00000000-0005-0000-0000-00007A0B0000}"/>
    <cellStyle name="_TARIFA BAT CONGELADA 2008 y 2009 (2)_GRUPOS II 2012 (G - X).xls 11" xfId="3750" xr:uid="{00000000-0005-0000-0000-00007B0B0000}"/>
    <cellStyle name="_TARIFA BAT CONGELADA 2008 y 2009 (2)_GRUPOS II 2012 (G - X).xls 2" xfId="3751" xr:uid="{00000000-0005-0000-0000-00007C0B0000}"/>
    <cellStyle name="_TARIFA BAT CONGELADA 2008 y 2009 (2)_GRUPOS II 2012 (G - X).xls 3" xfId="3752" xr:uid="{00000000-0005-0000-0000-00007D0B0000}"/>
    <cellStyle name="_TARIFA BAT CONGELADA 2008 y 2009 (2)_GRUPOS II 2012 (G - X).xls 4" xfId="3753" xr:uid="{00000000-0005-0000-0000-00007E0B0000}"/>
    <cellStyle name="_TARIFA BAT CONGELADA 2008 y 2009 (2)_GRUPOS II 2012 (G - X).xls 5" xfId="3754" xr:uid="{00000000-0005-0000-0000-00007F0B0000}"/>
    <cellStyle name="_TARIFA BAT CONGELADA 2008 y 2009 (2)_GRUPOS II 2012 (G - X).xls 6" xfId="3755" xr:uid="{00000000-0005-0000-0000-0000800B0000}"/>
    <cellStyle name="_TARIFA BAT CONGELADA 2008 y 2009 (2)_GRUPOS II 2012 (G - X).xls 7" xfId="3756" xr:uid="{00000000-0005-0000-0000-0000810B0000}"/>
    <cellStyle name="_TARIFA BAT CONGELADA 2008 y 2009 (2)_GRUPOS II 2012 (G - X).xls 8" xfId="3757" xr:uid="{00000000-0005-0000-0000-0000820B0000}"/>
    <cellStyle name="_TARIFA BAT CONGELADA 2008 y 2009 (2)_GRUPOS II 2012 (G - X).xls 9" xfId="3758" xr:uid="{00000000-0005-0000-0000-0000830B0000}"/>
    <cellStyle name="_TARIFA BAT CONGELADA 2008 y 2009 (2)_GRUPOS II 2013 (G - X).xls" xfId="3759" xr:uid="{00000000-0005-0000-0000-0000840B0000}"/>
    <cellStyle name="_TARIFA BAT CONGELADA 2008 y 2009 (2)_GRUPOS II 2013 (G - X).xls 10" xfId="3760" xr:uid="{00000000-0005-0000-0000-0000850B0000}"/>
    <cellStyle name="_TARIFA BAT CONGELADA 2008 y 2009 (2)_GRUPOS II 2013 (G - X).xls 11" xfId="3761" xr:uid="{00000000-0005-0000-0000-0000860B0000}"/>
    <cellStyle name="_TARIFA BAT CONGELADA 2008 y 2009 (2)_GRUPOS II 2013 (G - X).xls 2" xfId="3762" xr:uid="{00000000-0005-0000-0000-0000870B0000}"/>
    <cellStyle name="_TARIFA BAT CONGELADA 2008 y 2009 (2)_GRUPOS II 2013 (G - X).xls 3" xfId="3763" xr:uid="{00000000-0005-0000-0000-0000880B0000}"/>
    <cellStyle name="_TARIFA BAT CONGELADA 2008 y 2009 (2)_GRUPOS II 2013 (G - X).xls 4" xfId="3764" xr:uid="{00000000-0005-0000-0000-0000890B0000}"/>
    <cellStyle name="_TARIFA BAT CONGELADA 2008 y 2009 (2)_GRUPOS II 2013 (G - X).xls 5" xfId="3765" xr:uid="{00000000-0005-0000-0000-00008A0B0000}"/>
    <cellStyle name="_TARIFA BAT CONGELADA 2008 y 2009 (2)_GRUPOS II 2013 (G - X).xls 6" xfId="3766" xr:uid="{00000000-0005-0000-0000-00008B0B0000}"/>
    <cellStyle name="_TARIFA BAT CONGELADA 2008 y 2009 (2)_GRUPOS II 2013 (G - X).xls 7" xfId="3767" xr:uid="{00000000-0005-0000-0000-00008C0B0000}"/>
    <cellStyle name="_TARIFA BAT CONGELADA 2008 y 2009 (2)_GRUPOS II 2013 (G - X).xls 8" xfId="3768" xr:uid="{00000000-0005-0000-0000-00008D0B0000}"/>
    <cellStyle name="_TARIFA BAT CONGELADA 2008 y 2009 (2)_GRUPOS II 2013 (G - X).xls 9" xfId="3769" xr:uid="{00000000-0005-0000-0000-00008E0B0000}"/>
    <cellStyle name="_TARIFA BAT CONGELADA 2008 y 2009 (2)_INCREMENTO ENERO 2012 F-G" xfId="3770" xr:uid="{00000000-0005-0000-0000-00008F0B0000}"/>
    <cellStyle name="_TARIFA BAT CONGELADA 2008 y 2009 (2)_INCREMENTO ENERO 2012 F-G.xls" xfId="3771" xr:uid="{00000000-0005-0000-0000-0000900B0000}"/>
    <cellStyle name="_TARIFA BAT CONGELADA 2008 y 2009 (2)_INCREMENTO ENERO 2013 A-E" xfId="3772" xr:uid="{00000000-0005-0000-0000-0000910B0000}"/>
    <cellStyle name="_TARIFA BAT CONGELADA 2008 y 2009 (2)_INCREMENTO ENERO 2013 A-E 10" xfId="3773" xr:uid="{00000000-0005-0000-0000-0000920B0000}"/>
    <cellStyle name="_TARIFA BAT CONGELADA 2008 y 2009 (2)_INCREMENTO ENERO 2013 A-E 11" xfId="3774" xr:uid="{00000000-0005-0000-0000-0000930B0000}"/>
    <cellStyle name="_TARIFA BAT CONGELADA 2008 y 2009 (2)_INCREMENTO ENERO 2013 A-E 2" xfId="3775" xr:uid="{00000000-0005-0000-0000-0000940B0000}"/>
    <cellStyle name="_TARIFA BAT CONGELADA 2008 y 2009 (2)_INCREMENTO ENERO 2013 A-E 3" xfId="3776" xr:uid="{00000000-0005-0000-0000-0000950B0000}"/>
    <cellStyle name="_TARIFA BAT CONGELADA 2008 y 2009 (2)_INCREMENTO ENERO 2013 A-E 4" xfId="3777" xr:uid="{00000000-0005-0000-0000-0000960B0000}"/>
    <cellStyle name="_TARIFA BAT CONGELADA 2008 y 2009 (2)_INCREMENTO ENERO 2013 A-E 5" xfId="3778" xr:uid="{00000000-0005-0000-0000-0000970B0000}"/>
    <cellStyle name="_TARIFA BAT CONGELADA 2008 y 2009 (2)_INCREMENTO ENERO 2013 A-E 6" xfId="3779" xr:uid="{00000000-0005-0000-0000-0000980B0000}"/>
    <cellStyle name="_TARIFA BAT CONGELADA 2008 y 2009 (2)_INCREMENTO ENERO 2013 A-E 7" xfId="3780" xr:uid="{00000000-0005-0000-0000-0000990B0000}"/>
    <cellStyle name="_TARIFA BAT CONGELADA 2008 y 2009 (2)_INCREMENTO ENERO 2013 A-E 8" xfId="3781" xr:uid="{00000000-0005-0000-0000-00009A0B0000}"/>
    <cellStyle name="_TARIFA BAT CONGELADA 2008 y 2009 (2)_INCREMENTO ENERO 2013 A-E 9" xfId="3782" xr:uid="{00000000-0005-0000-0000-00009B0B0000}"/>
    <cellStyle name="_TARIFA BAT CONGELADA 2008 y 2009 (2)_INCREMENTO ENERO 2013 F-G" xfId="3783" xr:uid="{00000000-0005-0000-0000-00009C0B0000}"/>
    <cellStyle name="_TARIFA BAT CONGELADA 2008 y 2009 (2)_INCREMENTO ENERO 2013 M-X" xfId="3784" xr:uid="{00000000-0005-0000-0000-00009D0B0000}"/>
    <cellStyle name="_TARIFA BAT CONGELADA 2008 y 2009 (2)_INCREMENTO ENERO 2013 M-X 10" xfId="3785" xr:uid="{00000000-0005-0000-0000-00009E0B0000}"/>
    <cellStyle name="_TARIFA BAT CONGELADA 2008 y 2009 (2)_INCREMENTO ENERO 2013 M-X 11" xfId="3786" xr:uid="{00000000-0005-0000-0000-00009F0B0000}"/>
    <cellStyle name="_TARIFA BAT CONGELADA 2008 y 2009 (2)_INCREMENTO ENERO 2013 M-X 2" xfId="3787" xr:uid="{00000000-0005-0000-0000-0000A00B0000}"/>
    <cellStyle name="_TARIFA BAT CONGELADA 2008 y 2009 (2)_INCREMENTO ENERO 2013 M-X 3" xfId="3788" xr:uid="{00000000-0005-0000-0000-0000A10B0000}"/>
    <cellStyle name="_TARIFA BAT CONGELADA 2008 y 2009 (2)_INCREMENTO ENERO 2013 M-X 4" xfId="3789" xr:uid="{00000000-0005-0000-0000-0000A20B0000}"/>
    <cellStyle name="_TARIFA BAT CONGELADA 2008 y 2009 (2)_INCREMENTO ENERO 2013 M-X 5" xfId="3790" xr:uid="{00000000-0005-0000-0000-0000A30B0000}"/>
    <cellStyle name="_TARIFA BAT CONGELADA 2008 y 2009 (2)_INCREMENTO ENERO 2013 M-X 6" xfId="3791" xr:uid="{00000000-0005-0000-0000-0000A40B0000}"/>
    <cellStyle name="_TARIFA BAT CONGELADA 2008 y 2009 (2)_INCREMENTO ENERO 2013 M-X 7" xfId="3792" xr:uid="{00000000-0005-0000-0000-0000A50B0000}"/>
    <cellStyle name="_TARIFA BAT CONGELADA 2008 y 2009 (2)_INCREMENTO ENERO 2013 M-X 8" xfId="3793" xr:uid="{00000000-0005-0000-0000-0000A60B0000}"/>
    <cellStyle name="_TARIFA BAT CONGELADA 2008 y 2009 (2)_INCREMENTO ENERO 2013 M-X 9" xfId="3794" xr:uid="{00000000-0005-0000-0000-0000A70B0000}"/>
    <cellStyle name="_TARIFA BAT CONGELADA 2008 y 2009 (2)_Libro2" xfId="3795" xr:uid="{00000000-0005-0000-0000-0000A80B0000}"/>
    <cellStyle name="_TARIFA BAT CONGELADA 2008 y 2009 (2)_Libro2 10" xfId="3796" xr:uid="{00000000-0005-0000-0000-0000A90B0000}"/>
    <cellStyle name="_TARIFA BAT CONGELADA 2008 y 2009 (2)_Libro2 11" xfId="3797" xr:uid="{00000000-0005-0000-0000-0000AA0B0000}"/>
    <cellStyle name="_TARIFA BAT CONGELADA 2008 y 2009 (2)_Libro2 2" xfId="3798" xr:uid="{00000000-0005-0000-0000-0000AB0B0000}"/>
    <cellStyle name="_TARIFA BAT CONGELADA 2008 y 2009 (2)_Libro2 3" xfId="3799" xr:uid="{00000000-0005-0000-0000-0000AC0B0000}"/>
    <cellStyle name="_TARIFA BAT CONGELADA 2008 y 2009 (2)_Libro2 4" xfId="3800" xr:uid="{00000000-0005-0000-0000-0000AD0B0000}"/>
    <cellStyle name="_TARIFA BAT CONGELADA 2008 y 2009 (2)_Libro2 5" xfId="3801" xr:uid="{00000000-0005-0000-0000-0000AE0B0000}"/>
    <cellStyle name="_TARIFA BAT CONGELADA 2008 y 2009 (2)_Libro2 6" xfId="3802" xr:uid="{00000000-0005-0000-0000-0000AF0B0000}"/>
    <cellStyle name="_TARIFA BAT CONGELADA 2008 y 2009 (2)_Libro2 7" xfId="3803" xr:uid="{00000000-0005-0000-0000-0000B00B0000}"/>
    <cellStyle name="_TARIFA BAT CONGELADA 2008 y 2009 (2)_Libro2 8" xfId="3804" xr:uid="{00000000-0005-0000-0000-0000B10B0000}"/>
    <cellStyle name="_TARIFA BAT CONGELADA 2008 y 2009 (2)_Libro2 9" xfId="3805" xr:uid="{00000000-0005-0000-0000-0000B20B0000}"/>
    <cellStyle name="_TARIFA BAT CONGELADA 2008 y 2009 (2)_SLIP DE RENOVACION 2013 (3)" xfId="3806" xr:uid="{00000000-0005-0000-0000-0000B30B0000}"/>
    <cellStyle name="_TARIFA CEPCOLSA" xfId="141" xr:uid="{00000000-0005-0000-0000-000081000000}"/>
    <cellStyle name="_TARIFA CEPCOLSA 10" xfId="3807" xr:uid="{00000000-0005-0000-0000-0000B50B0000}"/>
    <cellStyle name="_TARIFA CEPCOLSA 11" xfId="3808" xr:uid="{00000000-0005-0000-0000-0000B60B0000}"/>
    <cellStyle name="_TARIFA CEPCOLSA 2" xfId="3809" xr:uid="{00000000-0005-0000-0000-0000B70B0000}"/>
    <cellStyle name="_TARIFA CEPCOLSA 3" xfId="3810" xr:uid="{00000000-0005-0000-0000-0000B80B0000}"/>
    <cellStyle name="_TARIFA CEPCOLSA 4" xfId="3811" xr:uid="{00000000-0005-0000-0000-0000B90B0000}"/>
    <cellStyle name="_TARIFA CEPCOLSA 5" xfId="3812" xr:uid="{00000000-0005-0000-0000-0000BA0B0000}"/>
    <cellStyle name="_TARIFA CEPCOLSA 6" xfId="3813" xr:uid="{00000000-0005-0000-0000-0000BB0B0000}"/>
    <cellStyle name="_TARIFA CEPCOLSA 7" xfId="3814" xr:uid="{00000000-0005-0000-0000-0000BC0B0000}"/>
    <cellStyle name="_TARIFA CEPCOLSA 8" xfId="3815" xr:uid="{00000000-0005-0000-0000-0000BD0B0000}"/>
    <cellStyle name="_TARIFA CEPCOLSA 9" xfId="3816" xr:uid="{00000000-0005-0000-0000-0000BE0B0000}"/>
    <cellStyle name="_TARIFA EMERALD ENERGY PLC - 2007 (150 a 199 Us)" xfId="3817" xr:uid="{00000000-0005-0000-0000-0000BF0B0000}"/>
    <cellStyle name="_TARIFA EMERALD ENERGY PLC - 2007 (150 a 199 Us) 10" xfId="3818" xr:uid="{00000000-0005-0000-0000-0000C00B0000}"/>
    <cellStyle name="_TARIFA EMERALD ENERGY PLC - 2007 (150 a 199 Us) 11" xfId="3819" xr:uid="{00000000-0005-0000-0000-0000C10B0000}"/>
    <cellStyle name="_TARIFA EMERALD ENERGY PLC - 2007 (150 a 199 Us) 2" xfId="3820" xr:uid="{00000000-0005-0000-0000-0000C20B0000}"/>
    <cellStyle name="_TARIFA EMERALD ENERGY PLC - 2007 (150 a 199 Us) 3" xfId="3821" xr:uid="{00000000-0005-0000-0000-0000C30B0000}"/>
    <cellStyle name="_TARIFA EMERALD ENERGY PLC - 2007 (150 a 199 Us) 4" xfId="3822" xr:uid="{00000000-0005-0000-0000-0000C40B0000}"/>
    <cellStyle name="_TARIFA EMERALD ENERGY PLC - 2007 (150 a 199 Us) 5" xfId="3823" xr:uid="{00000000-0005-0000-0000-0000C50B0000}"/>
    <cellStyle name="_TARIFA EMERALD ENERGY PLC - 2007 (150 a 199 Us) 6" xfId="3824" xr:uid="{00000000-0005-0000-0000-0000C60B0000}"/>
    <cellStyle name="_TARIFA EMERALD ENERGY PLC - 2007 (150 a 199 Us) 7" xfId="3825" xr:uid="{00000000-0005-0000-0000-0000C70B0000}"/>
    <cellStyle name="_TARIFA EMERALD ENERGY PLC - 2007 (150 a 199 Us) 8" xfId="3826" xr:uid="{00000000-0005-0000-0000-0000C80B0000}"/>
    <cellStyle name="_TARIFA EMERALD ENERGY PLC - 2007 (150 a 199 Us) 9" xfId="3827" xr:uid="{00000000-0005-0000-0000-0000C90B0000}"/>
    <cellStyle name="_TARIFA EMERALD ENERGY PLC - 2007 (150 a 199 Us)_Ev.SANOFI" xfId="3828" xr:uid="{00000000-0005-0000-0000-0000CA0B0000}"/>
    <cellStyle name="_TARIFA EMERALD ENERGY PLC - 2007 (150 a 199 Us)_GRUPOS II 2012 (G - X).xls" xfId="3829" xr:uid="{00000000-0005-0000-0000-0000CB0B0000}"/>
    <cellStyle name="_TARIFA EMERALD ENERGY PLC - 2007 (150 a 199 Us)_GRUPOS II 2012 (G - X).xls 10" xfId="3830" xr:uid="{00000000-0005-0000-0000-0000CC0B0000}"/>
    <cellStyle name="_TARIFA EMERALD ENERGY PLC - 2007 (150 a 199 Us)_GRUPOS II 2012 (G - X).xls 11" xfId="3831" xr:uid="{00000000-0005-0000-0000-0000CD0B0000}"/>
    <cellStyle name="_TARIFA EMERALD ENERGY PLC - 2007 (150 a 199 Us)_GRUPOS II 2012 (G - X).xls 2" xfId="3832" xr:uid="{00000000-0005-0000-0000-0000CE0B0000}"/>
    <cellStyle name="_TARIFA EMERALD ENERGY PLC - 2007 (150 a 199 Us)_GRUPOS II 2012 (G - X).xls 3" xfId="3833" xr:uid="{00000000-0005-0000-0000-0000CF0B0000}"/>
    <cellStyle name="_TARIFA EMERALD ENERGY PLC - 2007 (150 a 199 Us)_GRUPOS II 2012 (G - X).xls 4" xfId="3834" xr:uid="{00000000-0005-0000-0000-0000D00B0000}"/>
    <cellStyle name="_TARIFA EMERALD ENERGY PLC - 2007 (150 a 199 Us)_GRUPOS II 2012 (G - X).xls 5" xfId="3835" xr:uid="{00000000-0005-0000-0000-0000D10B0000}"/>
    <cellStyle name="_TARIFA EMERALD ENERGY PLC - 2007 (150 a 199 Us)_GRUPOS II 2012 (G - X).xls 6" xfId="3836" xr:uid="{00000000-0005-0000-0000-0000D20B0000}"/>
    <cellStyle name="_TARIFA EMERALD ENERGY PLC - 2007 (150 a 199 Us)_GRUPOS II 2012 (G - X).xls 7" xfId="3837" xr:uid="{00000000-0005-0000-0000-0000D30B0000}"/>
    <cellStyle name="_TARIFA EMERALD ENERGY PLC - 2007 (150 a 199 Us)_GRUPOS II 2012 (G - X).xls 8" xfId="3838" xr:uid="{00000000-0005-0000-0000-0000D40B0000}"/>
    <cellStyle name="_TARIFA EMERALD ENERGY PLC - 2007 (150 a 199 Us)_GRUPOS II 2012 (G - X).xls 9" xfId="3839" xr:uid="{00000000-0005-0000-0000-0000D50B0000}"/>
    <cellStyle name="_TARIFA EMERALD ENERGY PLC - 2007 (150 a 199 Us)_GRUPOS II 2013 (G - X).xls" xfId="3840" xr:uid="{00000000-0005-0000-0000-0000D60B0000}"/>
    <cellStyle name="_TARIFA EMERALD ENERGY PLC - 2007 (150 a 199 Us)_GRUPOS II 2013 (G - X).xls 10" xfId="3841" xr:uid="{00000000-0005-0000-0000-0000D70B0000}"/>
    <cellStyle name="_TARIFA EMERALD ENERGY PLC - 2007 (150 a 199 Us)_GRUPOS II 2013 (G - X).xls 11" xfId="3842" xr:uid="{00000000-0005-0000-0000-0000D80B0000}"/>
    <cellStyle name="_TARIFA EMERALD ENERGY PLC - 2007 (150 a 199 Us)_GRUPOS II 2013 (G - X).xls 2" xfId="3843" xr:uid="{00000000-0005-0000-0000-0000D90B0000}"/>
    <cellStyle name="_TARIFA EMERALD ENERGY PLC - 2007 (150 a 199 Us)_GRUPOS II 2013 (G - X).xls 3" xfId="3844" xr:uid="{00000000-0005-0000-0000-0000DA0B0000}"/>
    <cellStyle name="_TARIFA EMERALD ENERGY PLC - 2007 (150 a 199 Us)_GRUPOS II 2013 (G - X).xls 4" xfId="3845" xr:uid="{00000000-0005-0000-0000-0000DB0B0000}"/>
    <cellStyle name="_TARIFA EMERALD ENERGY PLC - 2007 (150 a 199 Us)_GRUPOS II 2013 (G - X).xls 5" xfId="3846" xr:uid="{00000000-0005-0000-0000-0000DC0B0000}"/>
    <cellStyle name="_TARIFA EMERALD ENERGY PLC - 2007 (150 a 199 Us)_GRUPOS II 2013 (G - X).xls 6" xfId="3847" xr:uid="{00000000-0005-0000-0000-0000DD0B0000}"/>
    <cellStyle name="_TARIFA EMERALD ENERGY PLC - 2007 (150 a 199 Us)_GRUPOS II 2013 (G - X).xls 7" xfId="3848" xr:uid="{00000000-0005-0000-0000-0000DE0B0000}"/>
    <cellStyle name="_TARIFA EMERALD ENERGY PLC - 2007 (150 a 199 Us)_GRUPOS II 2013 (G - X).xls 8" xfId="3849" xr:uid="{00000000-0005-0000-0000-0000DF0B0000}"/>
    <cellStyle name="_TARIFA EMERALD ENERGY PLC - 2007 (150 a 199 Us)_GRUPOS II 2013 (G - X).xls 9" xfId="3850" xr:uid="{00000000-0005-0000-0000-0000E00B0000}"/>
    <cellStyle name="_TARIFA EMERALD ENERGY PLC - 2007 (150 a 199 Us)_INCREMENTO ENERO 2012 F-G" xfId="3851" xr:uid="{00000000-0005-0000-0000-0000E10B0000}"/>
    <cellStyle name="_TARIFA EMERALD ENERGY PLC - 2007 (150 a 199 Us)_INCREMENTO ENERO 2012 F-G.xls" xfId="3852" xr:uid="{00000000-0005-0000-0000-0000E20B0000}"/>
    <cellStyle name="_TARIFA EMERALD ENERGY PLC - 2007 (150 a 199 Us)_INCREMENTO ENERO 2013 A-E" xfId="3853" xr:uid="{00000000-0005-0000-0000-0000E30B0000}"/>
    <cellStyle name="_TARIFA EMERALD ENERGY PLC - 2007 (150 a 199 Us)_INCREMENTO ENERO 2013 A-E 10" xfId="3854" xr:uid="{00000000-0005-0000-0000-0000E40B0000}"/>
    <cellStyle name="_TARIFA EMERALD ENERGY PLC - 2007 (150 a 199 Us)_INCREMENTO ENERO 2013 A-E 11" xfId="3855" xr:uid="{00000000-0005-0000-0000-0000E50B0000}"/>
    <cellStyle name="_TARIFA EMERALD ENERGY PLC - 2007 (150 a 199 Us)_INCREMENTO ENERO 2013 A-E 2" xfId="3856" xr:uid="{00000000-0005-0000-0000-0000E60B0000}"/>
    <cellStyle name="_TARIFA EMERALD ENERGY PLC - 2007 (150 a 199 Us)_INCREMENTO ENERO 2013 A-E 3" xfId="3857" xr:uid="{00000000-0005-0000-0000-0000E70B0000}"/>
    <cellStyle name="_TARIFA EMERALD ENERGY PLC - 2007 (150 a 199 Us)_INCREMENTO ENERO 2013 A-E 4" xfId="3858" xr:uid="{00000000-0005-0000-0000-0000E80B0000}"/>
    <cellStyle name="_TARIFA EMERALD ENERGY PLC - 2007 (150 a 199 Us)_INCREMENTO ENERO 2013 A-E 5" xfId="3859" xr:uid="{00000000-0005-0000-0000-0000E90B0000}"/>
    <cellStyle name="_TARIFA EMERALD ENERGY PLC - 2007 (150 a 199 Us)_INCREMENTO ENERO 2013 A-E 6" xfId="3860" xr:uid="{00000000-0005-0000-0000-0000EA0B0000}"/>
    <cellStyle name="_TARIFA EMERALD ENERGY PLC - 2007 (150 a 199 Us)_INCREMENTO ENERO 2013 A-E 7" xfId="3861" xr:uid="{00000000-0005-0000-0000-0000EB0B0000}"/>
    <cellStyle name="_TARIFA EMERALD ENERGY PLC - 2007 (150 a 199 Us)_INCREMENTO ENERO 2013 A-E 8" xfId="3862" xr:uid="{00000000-0005-0000-0000-0000EC0B0000}"/>
    <cellStyle name="_TARIFA EMERALD ENERGY PLC - 2007 (150 a 199 Us)_INCREMENTO ENERO 2013 A-E 9" xfId="3863" xr:uid="{00000000-0005-0000-0000-0000ED0B0000}"/>
    <cellStyle name="_TARIFA EMERALD ENERGY PLC - 2007 (150 a 199 Us)_INCREMENTO ENERO 2013 F-G" xfId="3864" xr:uid="{00000000-0005-0000-0000-0000EE0B0000}"/>
    <cellStyle name="_TARIFA EMERALD ENERGY PLC - 2007 (150 a 199 Us)_INCREMENTO ENERO 2013 M-X" xfId="3865" xr:uid="{00000000-0005-0000-0000-0000EF0B0000}"/>
    <cellStyle name="_TARIFA EMERALD ENERGY PLC - 2007 (150 a 199 Us)_INCREMENTO ENERO 2013 M-X 10" xfId="3866" xr:uid="{00000000-0005-0000-0000-0000F00B0000}"/>
    <cellStyle name="_TARIFA EMERALD ENERGY PLC - 2007 (150 a 199 Us)_INCREMENTO ENERO 2013 M-X 11" xfId="3867" xr:uid="{00000000-0005-0000-0000-0000F10B0000}"/>
    <cellStyle name="_TARIFA EMERALD ENERGY PLC - 2007 (150 a 199 Us)_INCREMENTO ENERO 2013 M-X 2" xfId="3868" xr:uid="{00000000-0005-0000-0000-0000F20B0000}"/>
    <cellStyle name="_TARIFA EMERALD ENERGY PLC - 2007 (150 a 199 Us)_INCREMENTO ENERO 2013 M-X 3" xfId="3869" xr:uid="{00000000-0005-0000-0000-0000F30B0000}"/>
    <cellStyle name="_TARIFA EMERALD ENERGY PLC - 2007 (150 a 199 Us)_INCREMENTO ENERO 2013 M-X 4" xfId="3870" xr:uid="{00000000-0005-0000-0000-0000F40B0000}"/>
    <cellStyle name="_TARIFA EMERALD ENERGY PLC - 2007 (150 a 199 Us)_INCREMENTO ENERO 2013 M-X 5" xfId="3871" xr:uid="{00000000-0005-0000-0000-0000F50B0000}"/>
    <cellStyle name="_TARIFA EMERALD ENERGY PLC - 2007 (150 a 199 Us)_INCREMENTO ENERO 2013 M-X 6" xfId="3872" xr:uid="{00000000-0005-0000-0000-0000F60B0000}"/>
    <cellStyle name="_TARIFA EMERALD ENERGY PLC - 2007 (150 a 199 Us)_INCREMENTO ENERO 2013 M-X 7" xfId="3873" xr:uid="{00000000-0005-0000-0000-0000F70B0000}"/>
    <cellStyle name="_TARIFA EMERALD ENERGY PLC - 2007 (150 a 199 Us)_INCREMENTO ENERO 2013 M-X 8" xfId="3874" xr:uid="{00000000-0005-0000-0000-0000F80B0000}"/>
    <cellStyle name="_TARIFA EMERALD ENERGY PLC - 2007 (150 a 199 Us)_INCREMENTO ENERO 2013 M-X 9" xfId="3875" xr:uid="{00000000-0005-0000-0000-0000F90B0000}"/>
    <cellStyle name="_TARIFA EMERALD ENERGY PLC - 2007 (150 a 199 Us)_Libro2" xfId="3876" xr:uid="{00000000-0005-0000-0000-0000FA0B0000}"/>
    <cellStyle name="_TARIFA EMERALD ENERGY PLC - 2007 (150 a 199 Us)_Libro2 10" xfId="3877" xr:uid="{00000000-0005-0000-0000-0000FB0B0000}"/>
    <cellStyle name="_TARIFA EMERALD ENERGY PLC - 2007 (150 a 199 Us)_Libro2 11" xfId="3878" xr:uid="{00000000-0005-0000-0000-0000FC0B0000}"/>
    <cellStyle name="_TARIFA EMERALD ENERGY PLC - 2007 (150 a 199 Us)_Libro2 2" xfId="3879" xr:uid="{00000000-0005-0000-0000-0000FD0B0000}"/>
    <cellStyle name="_TARIFA EMERALD ENERGY PLC - 2007 (150 a 199 Us)_Libro2 3" xfId="3880" xr:uid="{00000000-0005-0000-0000-0000FE0B0000}"/>
    <cellStyle name="_TARIFA EMERALD ENERGY PLC - 2007 (150 a 199 Us)_Libro2 4" xfId="3881" xr:uid="{00000000-0005-0000-0000-0000FF0B0000}"/>
    <cellStyle name="_TARIFA EMERALD ENERGY PLC - 2007 (150 a 199 Us)_Libro2 5" xfId="3882" xr:uid="{00000000-0005-0000-0000-0000000C0000}"/>
    <cellStyle name="_TARIFA EMERALD ENERGY PLC - 2007 (150 a 199 Us)_Libro2 6" xfId="3883" xr:uid="{00000000-0005-0000-0000-0000010C0000}"/>
    <cellStyle name="_TARIFA EMERALD ENERGY PLC - 2007 (150 a 199 Us)_Libro2 7" xfId="3884" xr:uid="{00000000-0005-0000-0000-0000020C0000}"/>
    <cellStyle name="_TARIFA EMERALD ENERGY PLC - 2007 (150 a 199 Us)_Libro2 8" xfId="3885" xr:uid="{00000000-0005-0000-0000-0000030C0000}"/>
    <cellStyle name="_TARIFA EMERALD ENERGY PLC - 2007 (150 a 199 Us)_Libro2 9" xfId="3886" xr:uid="{00000000-0005-0000-0000-0000040C0000}"/>
    <cellStyle name="_TARIFA EMERALD ENERGY PLC - 2007 (150 a 199 Us)_SLIP DE RENOVACION 2013 (3)" xfId="3887" xr:uid="{00000000-0005-0000-0000-0000050C0000}"/>
    <cellStyle name="_TARIFA EMERALD ENERGY PLC - 2007 (150 a 199 Us)_Tarifas Cavipetrol 160511" xfId="3888" xr:uid="{00000000-0005-0000-0000-0000060C0000}"/>
    <cellStyle name="_TARIFA EMPRESA NN 290109" xfId="3889" xr:uid="{00000000-0005-0000-0000-0000070C0000}"/>
    <cellStyle name="_Tarifa GEMALTO" xfId="3890" xr:uid="{00000000-0005-0000-0000-0000080C0000}"/>
    <cellStyle name="_TARIFA ISA (2)" xfId="3891" xr:uid="{00000000-0005-0000-0000-0000090C0000}"/>
    <cellStyle name="_TARIFA LAB  CHALVER (4)" xfId="3892" xr:uid="{00000000-0005-0000-0000-00000A0C0000}"/>
    <cellStyle name="_TARIFA LAB  CHALVER (4) 10" xfId="3893" xr:uid="{00000000-0005-0000-0000-00000B0C0000}"/>
    <cellStyle name="_TARIFA LAB  CHALVER (4) 11" xfId="3894" xr:uid="{00000000-0005-0000-0000-00000C0C0000}"/>
    <cellStyle name="_TARIFA LAB  CHALVER (4) 2" xfId="3895" xr:uid="{00000000-0005-0000-0000-00000D0C0000}"/>
    <cellStyle name="_TARIFA LAB  CHALVER (4) 3" xfId="3896" xr:uid="{00000000-0005-0000-0000-00000E0C0000}"/>
    <cellStyle name="_TARIFA LAB  CHALVER (4) 4" xfId="3897" xr:uid="{00000000-0005-0000-0000-00000F0C0000}"/>
    <cellStyle name="_TARIFA LAB  CHALVER (4) 5" xfId="3898" xr:uid="{00000000-0005-0000-0000-0000100C0000}"/>
    <cellStyle name="_TARIFA LAB  CHALVER (4) 6" xfId="3899" xr:uid="{00000000-0005-0000-0000-0000110C0000}"/>
    <cellStyle name="_TARIFA LAB  CHALVER (4) 7" xfId="3900" xr:uid="{00000000-0005-0000-0000-0000120C0000}"/>
    <cellStyle name="_TARIFA LAB  CHALVER (4) 8" xfId="3901" xr:uid="{00000000-0005-0000-0000-0000130C0000}"/>
    <cellStyle name="_TARIFA LAB  CHALVER (4) 9" xfId="3902" xr:uid="{00000000-0005-0000-0000-0000140C0000}"/>
    <cellStyle name="_TARIFA LAB  CHALVER (4)_Ev.SANOFI" xfId="3903" xr:uid="{00000000-0005-0000-0000-0000150C0000}"/>
    <cellStyle name="_Tarifas Enero mas de 50 usu_2012(tec)" xfId="3904" xr:uid="{00000000-0005-0000-0000-0000160C0000}"/>
    <cellStyle name="_Tarifas Humana Enero - Diciembre 2013" xfId="3905" xr:uid="{00000000-0005-0000-0000-0000170C0000}"/>
    <cellStyle name="_Tarifas Humana Enero - Diciembre 2013 10" xfId="3906" xr:uid="{00000000-0005-0000-0000-0000180C0000}"/>
    <cellStyle name="_Tarifas Humana Enero - Diciembre 2013 11" xfId="3907" xr:uid="{00000000-0005-0000-0000-0000190C0000}"/>
    <cellStyle name="_Tarifas Humana Enero - Diciembre 2013 2" xfId="3908" xr:uid="{00000000-0005-0000-0000-00001A0C0000}"/>
    <cellStyle name="_Tarifas Humana Enero - Diciembre 2013 3" xfId="3909" xr:uid="{00000000-0005-0000-0000-00001B0C0000}"/>
    <cellStyle name="_Tarifas Humana Enero - Diciembre 2013 4" xfId="3910" xr:uid="{00000000-0005-0000-0000-00001C0C0000}"/>
    <cellStyle name="_Tarifas Humana Enero - Diciembre 2013 5" xfId="3911" xr:uid="{00000000-0005-0000-0000-00001D0C0000}"/>
    <cellStyle name="_Tarifas Humana Enero - Diciembre 2013 6" xfId="3912" xr:uid="{00000000-0005-0000-0000-00001E0C0000}"/>
    <cellStyle name="_Tarifas Humana Enero - Diciembre 2013 7" xfId="3913" xr:uid="{00000000-0005-0000-0000-00001F0C0000}"/>
    <cellStyle name="_Tarifas Humana Enero - Diciembre 2013 8" xfId="3914" xr:uid="{00000000-0005-0000-0000-0000200C0000}"/>
    <cellStyle name="_Tarifas Humana Enero - Diciembre 2013 9" xfId="3915" xr:uid="{00000000-0005-0000-0000-0000210C0000}"/>
    <cellStyle name="_TASAS CONVENIO CITIBANK RENOVACIÓN 2008" xfId="142" xr:uid="{00000000-0005-0000-0000-000082000000}"/>
    <cellStyle name="_TASAS CONVENIO CITIBANK RENOVACIÓN 2008_3. Slips Vida DEFINITIVOS" xfId="143" xr:uid="{00000000-0005-0000-0000-000083000000}"/>
    <cellStyle name="_TOTAL PENDIENTES A 16 NOVIEMBRE" xfId="3916" xr:uid="{00000000-0005-0000-0000-0000220C0000}"/>
    <cellStyle name="_TOTAL PENDIENTES A 16 NOVIEMBRE_Det 20 Usu + Costosos " xfId="3917" xr:uid="{00000000-0005-0000-0000-0000230C0000}"/>
    <cellStyle name="_tut" xfId="3918" xr:uid="{00000000-0005-0000-0000-0000240C0000}"/>
    <cellStyle name="_TUT AJUS-ACEPT" xfId="3919" xr:uid="{00000000-0005-0000-0000-0000250C0000}"/>
    <cellStyle name="_TUT AJUS-ACEPT_Det 20 Usu + Costosos " xfId="3920" xr:uid="{00000000-0005-0000-0000-0000260C0000}"/>
    <cellStyle name="_tut PENDIENTES A ABRIL" xfId="3921" xr:uid="{00000000-0005-0000-0000-0000270C0000}"/>
    <cellStyle name="_tut PENDIENTES A ABRIL_Det 20 Usu + Costosos " xfId="3922" xr:uid="{00000000-0005-0000-0000-0000280C0000}"/>
    <cellStyle name="_tut_Det 20 Usu + Costosos " xfId="3923" xr:uid="{00000000-0005-0000-0000-0000290C0000}"/>
    <cellStyle name="_TUTELAS" xfId="3924" xr:uid="{00000000-0005-0000-0000-00002A0C0000}"/>
    <cellStyle name="_TUTELAS_Det 20 Usu + Costosos " xfId="3925" xr:uid="{00000000-0005-0000-0000-00002B0C0000}"/>
    <cellStyle name="_ULTIMO PRELIMINAR MAYO" xfId="3926" xr:uid="{00000000-0005-0000-0000-00002C0C0000}"/>
    <cellStyle name="_ULTIMO PRELIMINAR MAYO_Det 20 Usu + Costosos " xfId="3927" xr:uid="{00000000-0005-0000-0000-00002D0C0000}"/>
    <cellStyle name="_UPC Promedio" xfId="3928" xr:uid="{00000000-0005-0000-0000-00002E0C0000}"/>
    <cellStyle name="_UPC Promedio 10" xfId="3929" xr:uid="{00000000-0005-0000-0000-00002F0C0000}"/>
    <cellStyle name="_UPC Promedio 11" xfId="3930" xr:uid="{00000000-0005-0000-0000-0000300C0000}"/>
    <cellStyle name="_UPC Promedio 2" xfId="3931" xr:uid="{00000000-0005-0000-0000-0000310C0000}"/>
    <cellStyle name="_UPC Promedio 3" xfId="3932" xr:uid="{00000000-0005-0000-0000-0000320C0000}"/>
    <cellStyle name="_UPC Promedio 4" xfId="3933" xr:uid="{00000000-0005-0000-0000-0000330C0000}"/>
    <cellStyle name="_UPC Promedio 5" xfId="3934" xr:uid="{00000000-0005-0000-0000-0000340C0000}"/>
    <cellStyle name="_UPC Promedio 6" xfId="3935" xr:uid="{00000000-0005-0000-0000-0000350C0000}"/>
    <cellStyle name="_UPC Promedio 7" xfId="3936" xr:uid="{00000000-0005-0000-0000-0000360C0000}"/>
    <cellStyle name="_UPC Promedio 8" xfId="3937" xr:uid="{00000000-0005-0000-0000-0000370C0000}"/>
    <cellStyle name="_UPC Promedio 9" xfId="3938" xr:uid="{00000000-0005-0000-0000-0000380C0000}"/>
    <cellStyle name="_Valores asegurados" xfId="144" xr:uid="{00000000-0005-0000-0000-000084000000}"/>
    <cellStyle name="_VEHICULOS A COTIZAR 2005  - 2006" xfId="145" xr:uid="{00000000-0005-0000-0000-000085000000}"/>
    <cellStyle name="_VEHICULOS A COTIZAR 2005 - 2006" xfId="146" xr:uid="{00000000-0005-0000-0000-000086000000}"/>
    <cellStyle name="_VEHICULOS A COTIZAR 2005 - 2006 MECA" xfId="147" xr:uid="{00000000-0005-0000-0000-000087000000}"/>
    <cellStyle name="_VEHICULOS A COTIZAR 2005 A 2006" xfId="148" xr:uid="{00000000-0005-0000-0000-000088000000}"/>
    <cellStyle name="20% - Accent1" xfId="149" xr:uid="{00000000-0005-0000-0000-000089000000}"/>
    <cellStyle name="20% - Accent1 2" xfId="150" xr:uid="{00000000-0005-0000-0000-00008A000000}"/>
    <cellStyle name="20% - Accent1 2 2" xfId="4862" xr:uid="{00000000-0005-0000-0000-0000400C0000}"/>
    <cellStyle name="20% - Accent1 2 2 2" xfId="5124" xr:uid="{00000000-0005-0000-0000-0000410C0000}"/>
    <cellStyle name="20% - Accent1 2 3" xfId="5027" xr:uid="{00000000-0005-0000-0000-0000420C0000}"/>
    <cellStyle name="20% - Accent1 2 4" xfId="5344" xr:uid="{00000000-0005-0000-0000-0000430C0000}"/>
    <cellStyle name="20% - Accent1 2 5" xfId="5845" xr:uid="{00000000-0005-0000-0000-0000440C0000}"/>
    <cellStyle name="20% - Accent1 3" xfId="3939" xr:uid="{00000000-0005-0000-0000-0000450C0000}"/>
    <cellStyle name="20% - Accent1 3 2" xfId="4863" xr:uid="{00000000-0005-0000-0000-0000460C0000}"/>
    <cellStyle name="20% - Accent1 3 2 2" xfId="5125" xr:uid="{00000000-0005-0000-0000-0000470C0000}"/>
    <cellStyle name="20% - Accent1 3 3" xfId="5028" xr:uid="{00000000-0005-0000-0000-0000480C0000}"/>
    <cellStyle name="20% - Accent1 3 4" xfId="5345" xr:uid="{00000000-0005-0000-0000-0000490C0000}"/>
    <cellStyle name="20% - Accent1 4" xfId="3940" xr:uid="{00000000-0005-0000-0000-00004A0C0000}"/>
    <cellStyle name="20% - Accent1 4 2" xfId="4864" xr:uid="{00000000-0005-0000-0000-00004B0C0000}"/>
    <cellStyle name="20% - Accent1 4 2 2" xfId="5126" xr:uid="{00000000-0005-0000-0000-00004C0C0000}"/>
    <cellStyle name="20% - Accent1 4 3" xfId="5029" xr:uid="{00000000-0005-0000-0000-00004D0C0000}"/>
    <cellStyle name="20% - Accent1 4 4" xfId="5346" xr:uid="{00000000-0005-0000-0000-00004E0C0000}"/>
    <cellStyle name="20% - Accent1 5" xfId="3941" xr:uid="{00000000-0005-0000-0000-00004F0C0000}"/>
    <cellStyle name="20% - Accent1 5 2" xfId="4865" xr:uid="{00000000-0005-0000-0000-0000500C0000}"/>
    <cellStyle name="20% - Accent1 5 2 2" xfId="5127" xr:uid="{00000000-0005-0000-0000-0000510C0000}"/>
    <cellStyle name="20% - Accent1 5 3" xfId="5030" xr:uid="{00000000-0005-0000-0000-0000520C0000}"/>
    <cellStyle name="20% - Accent1 5 4" xfId="5347" xr:uid="{00000000-0005-0000-0000-0000530C0000}"/>
    <cellStyle name="20% - Accent1 6" xfId="3942" xr:uid="{00000000-0005-0000-0000-0000540C0000}"/>
    <cellStyle name="20% - Accent1 6 2" xfId="4866" xr:uid="{00000000-0005-0000-0000-0000550C0000}"/>
    <cellStyle name="20% - Accent1 6 2 2" xfId="5128" xr:uid="{00000000-0005-0000-0000-0000560C0000}"/>
    <cellStyle name="20% - Accent1 6 3" xfId="5031" xr:uid="{00000000-0005-0000-0000-0000570C0000}"/>
    <cellStyle name="20% - Accent1 6 4" xfId="5348" xr:uid="{00000000-0005-0000-0000-0000580C0000}"/>
    <cellStyle name="20% - Accent2" xfId="151" xr:uid="{00000000-0005-0000-0000-00008B000000}"/>
    <cellStyle name="20% - Accent2 2" xfId="152" xr:uid="{00000000-0005-0000-0000-00008C000000}"/>
    <cellStyle name="20% - Accent2 2 2" xfId="4867" xr:uid="{00000000-0005-0000-0000-00005B0C0000}"/>
    <cellStyle name="20% - Accent2 2 2 2" xfId="5129" xr:uid="{00000000-0005-0000-0000-00005C0C0000}"/>
    <cellStyle name="20% - Accent2 2 3" xfId="5032" xr:uid="{00000000-0005-0000-0000-00005D0C0000}"/>
    <cellStyle name="20% - Accent2 2 4" xfId="5349" xr:uid="{00000000-0005-0000-0000-00005E0C0000}"/>
    <cellStyle name="20% - Accent2 2 5" xfId="5846" xr:uid="{00000000-0005-0000-0000-00005F0C0000}"/>
    <cellStyle name="20% - Accent2 3" xfId="3943" xr:uid="{00000000-0005-0000-0000-0000600C0000}"/>
    <cellStyle name="20% - Accent2 3 2" xfId="4868" xr:uid="{00000000-0005-0000-0000-0000610C0000}"/>
    <cellStyle name="20% - Accent2 3 2 2" xfId="5130" xr:uid="{00000000-0005-0000-0000-0000620C0000}"/>
    <cellStyle name="20% - Accent2 3 3" xfId="5033" xr:uid="{00000000-0005-0000-0000-0000630C0000}"/>
    <cellStyle name="20% - Accent2 3 4" xfId="5350" xr:uid="{00000000-0005-0000-0000-0000640C0000}"/>
    <cellStyle name="20% - Accent2 4" xfId="3944" xr:uid="{00000000-0005-0000-0000-0000650C0000}"/>
    <cellStyle name="20% - Accent2 4 2" xfId="4869" xr:uid="{00000000-0005-0000-0000-0000660C0000}"/>
    <cellStyle name="20% - Accent2 4 2 2" xfId="5131" xr:uid="{00000000-0005-0000-0000-0000670C0000}"/>
    <cellStyle name="20% - Accent2 4 3" xfId="5034" xr:uid="{00000000-0005-0000-0000-0000680C0000}"/>
    <cellStyle name="20% - Accent2 4 4" xfId="5351" xr:uid="{00000000-0005-0000-0000-0000690C0000}"/>
    <cellStyle name="20% - Accent2 5" xfId="3945" xr:uid="{00000000-0005-0000-0000-00006A0C0000}"/>
    <cellStyle name="20% - Accent2 5 2" xfId="4870" xr:uid="{00000000-0005-0000-0000-00006B0C0000}"/>
    <cellStyle name="20% - Accent2 5 2 2" xfId="5132" xr:uid="{00000000-0005-0000-0000-00006C0C0000}"/>
    <cellStyle name="20% - Accent2 5 3" xfId="5035" xr:uid="{00000000-0005-0000-0000-00006D0C0000}"/>
    <cellStyle name="20% - Accent2 5 4" xfId="5352" xr:uid="{00000000-0005-0000-0000-00006E0C0000}"/>
    <cellStyle name="20% - Accent2 6" xfId="3946" xr:uid="{00000000-0005-0000-0000-00006F0C0000}"/>
    <cellStyle name="20% - Accent2 6 2" xfId="4871" xr:uid="{00000000-0005-0000-0000-0000700C0000}"/>
    <cellStyle name="20% - Accent2 6 2 2" xfId="5133" xr:uid="{00000000-0005-0000-0000-0000710C0000}"/>
    <cellStyle name="20% - Accent2 6 3" xfId="5036" xr:uid="{00000000-0005-0000-0000-0000720C0000}"/>
    <cellStyle name="20% - Accent2 6 4" xfId="5353" xr:uid="{00000000-0005-0000-0000-0000730C0000}"/>
    <cellStyle name="20% - Accent3" xfId="153" xr:uid="{00000000-0005-0000-0000-00008D000000}"/>
    <cellStyle name="20% - Accent3 2" xfId="154" xr:uid="{00000000-0005-0000-0000-00008E000000}"/>
    <cellStyle name="20% - Accent3 2 2" xfId="4872" xr:uid="{00000000-0005-0000-0000-0000760C0000}"/>
    <cellStyle name="20% - Accent3 2 2 2" xfId="5134" xr:uid="{00000000-0005-0000-0000-0000770C0000}"/>
    <cellStyle name="20% - Accent3 2 3" xfId="5037" xr:uid="{00000000-0005-0000-0000-0000780C0000}"/>
    <cellStyle name="20% - Accent3 2 4" xfId="5354" xr:uid="{00000000-0005-0000-0000-0000790C0000}"/>
    <cellStyle name="20% - Accent3 2 5" xfId="5847" xr:uid="{00000000-0005-0000-0000-00007A0C0000}"/>
    <cellStyle name="20% - Accent3 3" xfId="3947" xr:uid="{00000000-0005-0000-0000-00007B0C0000}"/>
    <cellStyle name="20% - Accent3 3 2" xfId="4873" xr:uid="{00000000-0005-0000-0000-00007C0C0000}"/>
    <cellStyle name="20% - Accent3 3 2 2" xfId="5135" xr:uid="{00000000-0005-0000-0000-00007D0C0000}"/>
    <cellStyle name="20% - Accent3 3 3" xfId="5038" xr:uid="{00000000-0005-0000-0000-00007E0C0000}"/>
    <cellStyle name="20% - Accent3 3 4" xfId="5355" xr:uid="{00000000-0005-0000-0000-00007F0C0000}"/>
    <cellStyle name="20% - Accent3 4" xfId="3948" xr:uid="{00000000-0005-0000-0000-0000800C0000}"/>
    <cellStyle name="20% - Accent3 4 2" xfId="4874" xr:uid="{00000000-0005-0000-0000-0000810C0000}"/>
    <cellStyle name="20% - Accent3 4 2 2" xfId="5136" xr:uid="{00000000-0005-0000-0000-0000820C0000}"/>
    <cellStyle name="20% - Accent3 4 3" xfId="5039" xr:uid="{00000000-0005-0000-0000-0000830C0000}"/>
    <cellStyle name="20% - Accent3 4 4" xfId="5356" xr:uid="{00000000-0005-0000-0000-0000840C0000}"/>
    <cellStyle name="20% - Accent3 5" xfId="3949" xr:uid="{00000000-0005-0000-0000-0000850C0000}"/>
    <cellStyle name="20% - Accent3 5 2" xfId="4875" xr:uid="{00000000-0005-0000-0000-0000860C0000}"/>
    <cellStyle name="20% - Accent3 5 2 2" xfId="5137" xr:uid="{00000000-0005-0000-0000-0000870C0000}"/>
    <cellStyle name="20% - Accent3 5 3" xfId="5040" xr:uid="{00000000-0005-0000-0000-0000880C0000}"/>
    <cellStyle name="20% - Accent3 5 4" xfId="5357" xr:uid="{00000000-0005-0000-0000-0000890C0000}"/>
    <cellStyle name="20% - Accent3 6" xfId="3950" xr:uid="{00000000-0005-0000-0000-00008A0C0000}"/>
    <cellStyle name="20% - Accent3 6 2" xfId="4876" xr:uid="{00000000-0005-0000-0000-00008B0C0000}"/>
    <cellStyle name="20% - Accent3 6 2 2" xfId="5138" xr:uid="{00000000-0005-0000-0000-00008C0C0000}"/>
    <cellStyle name="20% - Accent3 6 3" xfId="5041" xr:uid="{00000000-0005-0000-0000-00008D0C0000}"/>
    <cellStyle name="20% - Accent3 6 4" xfId="5358" xr:uid="{00000000-0005-0000-0000-00008E0C0000}"/>
    <cellStyle name="20% - Accent4" xfId="155" xr:uid="{00000000-0005-0000-0000-00008F000000}"/>
    <cellStyle name="20% - Accent4 2" xfId="156" xr:uid="{00000000-0005-0000-0000-000090000000}"/>
    <cellStyle name="20% - Accent4 2 2" xfId="4877" xr:uid="{00000000-0005-0000-0000-0000910C0000}"/>
    <cellStyle name="20% - Accent4 2 2 2" xfId="5139" xr:uid="{00000000-0005-0000-0000-0000920C0000}"/>
    <cellStyle name="20% - Accent4 2 3" xfId="5042" xr:uid="{00000000-0005-0000-0000-0000930C0000}"/>
    <cellStyle name="20% - Accent4 2 4" xfId="5359" xr:uid="{00000000-0005-0000-0000-0000940C0000}"/>
    <cellStyle name="20% - Accent4 2 5" xfId="5848" xr:uid="{00000000-0005-0000-0000-0000950C0000}"/>
    <cellStyle name="20% - Accent4 3" xfId="3951" xr:uid="{00000000-0005-0000-0000-0000960C0000}"/>
    <cellStyle name="20% - Accent4 3 2" xfId="4878" xr:uid="{00000000-0005-0000-0000-0000970C0000}"/>
    <cellStyle name="20% - Accent4 3 2 2" xfId="5140" xr:uid="{00000000-0005-0000-0000-0000980C0000}"/>
    <cellStyle name="20% - Accent4 3 3" xfId="5043" xr:uid="{00000000-0005-0000-0000-0000990C0000}"/>
    <cellStyle name="20% - Accent4 3 4" xfId="5360" xr:uid="{00000000-0005-0000-0000-00009A0C0000}"/>
    <cellStyle name="20% - Accent4 4" xfId="3952" xr:uid="{00000000-0005-0000-0000-00009B0C0000}"/>
    <cellStyle name="20% - Accent4 4 2" xfId="4879" xr:uid="{00000000-0005-0000-0000-00009C0C0000}"/>
    <cellStyle name="20% - Accent4 4 2 2" xfId="5141" xr:uid="{00000000-0005-0000-0000-00009D0C0000}"/>
    <cellStyle name="20% - Accent4 4 3" xfId="5044" xr:uid="{00000000-0005-0000-0000-00009E0C0000}"/>
    <cellStyle name="20% - Accent4 4 4" xfId="5361" xr:uid="{00000000-0005-0000-0000-00009F0C0000}"/>
    <cellStyle name="20% - Accent4 5" xfId="3953" xr:uid="{00000000-0005-0000-0000-0000A00C0000}"/>
    <cellStyle name="20% - Accent4 5 2" xfId="4880" xr:uid="{00000000-0005-0000-0000-0000A10C0000}"/>
    <cellStyle name="20% - Accent4 5 2 2" xfId="5142" xr:uid="{00000000-0005-0000-0000-0000A20C0000}"/>
    <cellStyle name="20% - Accent4 5 3" xfId="5045" xr:uid="{00000000-0005-0000-0000-0000A30C0000}"/>
    <cellStyle name="20% - Accent4 5 4" xfId="5362" xr:uid="{00000000-0005-0000-0000-0000A40C0000}"/>
    <cellStyle name="20% - Accent4 6" xfId="3954" xr:uid="{00000000-0005-0000-0000-0000A50C0000}"/>
    <cellStyle name="20% - Accent4 6 2" xfId="4881" xr:uid="{00000000-0005-0000-0000-0000A60C0000}"/>
    <cellStyle name="20% - Accent4 6 2 2" xfId="5143" xr:uid="{00000000-0005-0000-0000-0000A70C0000}"/>
    <cellStyle name="20% - Accent4 6 3" xfId="5046" xr:uid="{00000000-0005-0000-0000-0000A80C0000}"/>
    <cellStyle name="20% - Accent4 6 4" xfId="5363" xr:uid="{00000000-0005-0000-0000-0000A90C0000}"/>
    <cellStyle name="20% - Accent5" xfId="157" xr:uid="{00000000-0005-0000-0000-000091000000}"/>
    <cellStyle name="20% - Accent5 2" xfId="158" xr:uid="{00000000-0005-0000-0000-000092000000}"/>
    <cellStyle name="20% - Accent5 2 2" xfId="5047" xr:uid="{00000000-0005-0000-0000-0000AC0C0000}"/>
    <cellStyle name="20% - Accent5 2 3" xfId="5364" xr:uid="{00000000-0005-0000-0000-0000AD0C0000}"/>
    <cellStyle name="20% - Accent5 2 4" xfId="5849" xr:uid="{00000000-0005-0000-0000-0000AE0C0000}"/>
    <cellStyle name="20% - Accent5 3" xfId="3955" xr:uid="{00000000-0005-0000-0000-0000AF0C0000}"/>
    <cellStyle name="20% - Accent5 3 2" xfId="5048" xr:uid="{00000000-0005-0000-0000-0000B00C0000}"/>
    <cellStyle name="20% - Accent5 3 3" xfId="5365" xr:uid="{00000000-0005-0000-0000-0000B10C0000}"/>
    <cellStyle name="20% - Accent5 4" xfId="3956" xr:uid="{00000000-0005-0000-0000-0000B20C0000}"/>
    <cellStyle name="20% - Accent5 4 2" xfId="5049" xr:uid="{00000000-0005-0000-0000-0000B30C0000}"/>
    <cellStyle name="20% - Accent5 4 3" xfId="5366" xr:uid="{00000000-0005-0000-0000-0000B40C0000}"/>
    <cellStyle name="20% - Accent5 5" xfId="3957" xr:uid="{00000000-0005-0000-0000-0000B50C0000}"/>
    <cellStyle name="20% - Accent5 5 2" xfId="5050" xr:uid="{00000000-0005-0000-0000-0000B60C0000}"/>
    <cellStyle name="20% - Accent5 5 3" xfId="5367" xr:uid="{00000000-0005-0000-0000-0000B70C0000}"/>
    <cellStyle name="20% - Accent5 6" xfId="3958" xr:uid="{00000000-0005-0000-0000-0000B80C0000}"/>
    <cellStyle name="20% - Accent5 6 2" xfId="5051" xr:uid="{00000000-0005-0000-0000-0000B90C0000}"/>
    <cellStyle name="20% - Accent5 6 3" xfId="5368" xr:uid="{00000000-0005-0000-0000-0000BA0C0000}"/>
    <cellStyle name="20% - Accent6" xfId="159" xr:uid="{00000000-0005-0000-0000-000093000000}"/>
    <cellStyle name="20% - Accent6 2" xfId="160" xr:uid="{00000000-0005-0000-0000-000094000000}"/>
    <cellStyle name="20% - Accent6 2 2" xfId="5052" xr:uid="{00000000-0005-0000-0000-0000BD0C0000}"/>
    <cellStyle name="20% - Accent6 2 3" xfId="5369" xr:uid="{00000000-0005-0000-0000-0000BE0C0000}"/>
    <cellStyle name="20% - Accent6 2 4" xfId="5850" xr:uid="{00000000-0005-0000-0000-0000BF0C0000}"/>
    <cellStyle name="20% - Accent6 2 5" xfId="3959" xr:uid="{00000000-0005-0000-0000-0000BC0C0000}"/>
    <cellStyle name="20% - Accent6 3" xfId="161" xr:uid="{00000000-0005-0000-0000-000095000000}"/>
    <cellStyle name="20% - Accent6 3 2" xfId="5053" xr:uid="{00000000-0005-0000-0000-0000C10C0000}"/>
    <cellStyle name="20% - Accent6 3 3" xfId="5370" xr:uid="{00000000-0005-0000-0000-0000C20C0000}"/>
    <cellStyle name="20% - Accent6 4" xfId="3960" xr:uid="{00000000-0005-0000-0000-0000C30C0000}"/>
    <cellStyle name="20% - Accent6 4 2" xfId="5054" xr:uid="{00000000-0005-0000-0000-0000C40C0000}"/>
    <cellStyle name="20% - Accent6 4 3" xfId="5371" xr:uid="{00000000-0005-0000-0000-0000C50C0000}"/>
    <cellStyle name="20% - Accent6 5" xfId="3961" xr:uid="{00000000-0005-0000-0000-0000C60C0000}"/>
    <cellStyle name="20% - Accent6 5 2" xfId="5055" xr:uid="{00000000-0005-0000-0000-0000C70C0000}"/>
    <cellStyle name="20% - Accent6 5 3" xfId="5372" xr:uid="{00000000-0005-0000-0000-0000C80C0000}"/>
    <cellStyle name="20% - Accent6 6" xfId="3962" xr:uid="{00000000-0005-0000-0000-0000C90C0000}"/>
    <cellStyle name="20% - Accent6 6 2" xfId="5056" xr:uid="{00000000-0005-0000-0000-0000CA0C0000}"/>
    <cellStyle name="20% - Accent6 6 3" xfId="5373" xr:uid="{00000000-0005-0000-0000-0000CB0C0000}"/>
    <cellStyle name="20% - Ênfase1" xfId="5263" xr:uid="{00000000-0005-0000-0000-0000CC0C0000}"/>
    <cellStyle name="20% - Ênfase2" xfId="5264" xr:uid="{00000000-0005-0000-0000-0000CD0C0000}"/>
    <cellStyle name="20% - Ênfase3" xfId="5265" xr:uid="{00000000-0005-0000-0000-0000CE0C0000}"/>
    <cellStyle name="20% - Ênfase4" xfId="5266" xr:uid="{00000000-0005-0000-0000-0000CF0C0000}"/>
    <cellStyle name="20% - Ênfase5" xfId="5267" xr:uid="{00000000-0005-0000-0000-0000D00C0000}"/>
    <cellStyle name="20% - Ênfase6" xfId="5268" xr:uid="{00000000-0005-0000-0000-0000D10C0000}"/>
    <cellStyle name="20% - Énfasis1 10" xfId="3963" xr:uid="{00000000-0005-0000-0000-0000D20C0000}"/>
    <cellStyle name="20% - Énfasis1 11" xfId="3964" xr:uid="{00000000-0005-0000-0000-0000D30C0000}"/>
    <cellStyle name="20% - Énfasis1 12" xfId="3965" xr:uid="{00000000-0005-0000-0000-0000D40C0000}"/>
    <cellStyle name="20% - Énfasis1 13" xfId="4738" xr:uid="{00000000-0005-0000-0000-0000D50C0000}"/>
    <cellStyle name="20% - Énfasis1 13 2" xfId="5110" xr:uid="{00000000-0005-0000-0000-0000D60C0000}"/>
    <cellStyle name="20% - Énfasis1 14" xfId="4760" xr:uid="{00000000-0005-0000-0000-0000D70C0000}"/>
    <cellStyle name="20% - Énfasis1 15" xfId="717" xr:uid="{00000000-0005-0000-0000-0000D80C0000}"/>
    <cellStyle name="20% - Énfasis1 2" xfId="162" xr:uid="{00000000-0005-0000-0000-000096000000}"/>
    <cellStyle name="20% - Énfasis1 2 2" xfId="5374" xr:uid="{00000000-0005-0000-0000-0000DA0C0000}"/>
    <cellStyle name="20% - Énfasis1 2 2 2" xfId="5926" xr:uid="{00000000-0005-0000-0000-0000DB0C0000}"/>
    <cellStyle name="20% - Énfasis1 2 3" xfId="5375" xr:uid="{00000000-0005-0000-0000-0000DC0C0000}"/>
    <cellStyle name="20% - Énfasis1 3" xfId="163" xr:uid="{00000000-0005-0000-0000-000097000000}"/>
    <cellStyle name="20% - Énfasis1 3 2" xfId="164" xr:uid="{00000000-0005-0000-0000-000098000000}"/>
    <cellStyle name="20% - Énfasis1 3 2 2" xfId="5376" xr:uid="{00000000-0005-0000-0000-0000DE0C0000}"/>
    <cellStyle name="20% - Énfasis1 3 3" xfId="165" xr:uid="{00000000-0005-0000-0000-000099000000}"/>
    <cellStyle name="20% - Énfasis1 3 3 2" xfId="5377" xr:uid="{00000000-0005-0000-0000-0000DF0C0000}"/>
    <cellStyle name="20% - Énfasis1 4" xfId="166" xr:uid="{00000000-0005-0000-0000-00009A000000}"/>
    <cellStyle name="20% - Énfasis1 4 2" xfId="167" xr:uid="{00000000-0005-0000-0000-00009B000000}"/>
    <cellStyle name="20% - Énfasis1 4 2 2" xfId="5378" xr:uid="{00000000-0005-0000-0000-0000E10C0000}"/>
    <cellStyle name="20% - Énfasis1 4 3" xfId="5379" xr:uid="{00000000-0005-0000-0000-0000E20C0000}"/>
    <cellStyle name="20% - Énfasis1 4 4" xfId="5851" xr:uid="{00000000-0005-0000-0000-0000E30C0000}"/>
    <cellStyle name="20% - Énfasis1 4 5" xfId="3966" xr:uid="{00000000-0005-0000-0000-0000E00C0000}"/>
    <cellStyle name="20% - Énfasis1 5" xfId="168" xr:uid="{00000000-0005-0000-0000-00009C000000}"/>
    <cellStyle name="20% - Énfasis1 5 2" xfId="3967" xr:uid="{00000000-0005-0000-0000-0000E40C0000}"/>
    <cellStyle name="20% - Énfasis1 6" xfId="3968" xr:uid="{00000000-0005-0000-0000-0000E50C0000}"/>
    <cellStyle name="20% - Énfasis1 7" xfId="3969" xr:uid="{00000000-0005-0000-0000-0000E60C0000}"/>
    <cellStyle name="20% - Énfasis1 8" xfId="3970" xr:uid="{00000000-0005-0000-0000-0000E70C0000}"/>
    <cellStyle name="20% - Énfasis1 9" xfId="3971" xr:uid="{00000000-0005-0000-0000-0000E80C0000}"/>
    <cellStyle name="20% - Énfasis2 10" xfId="3972" xr:uid="{00000000-0005-0000-0000-0000E90C0000}"/>
    <cellStyle name="20% - Énfasis2 11" xfId="3973" xr:uid="{00000000-0005-0000-0000-0000EA0C0000}"/>
    <cellStyle name="20% - Énfasis2 12" xfId="3974" xr:uid="{00000000-0005-0000-0000-0000EB0C0000}"/>
    <cellStyle name="20% - Énfasis2 13" xfId="4734" xr:uid="{00000000-0005-0000-0000-0000EC0C0000}"/>
    <cellStyle name="20% - Énfasis2 13 2" xfId="5108" xr:uid="{00000000-0005-0000-0000-0000ED0C0000}"/>
    <cellStyle name="20% - Énfasis2 14" xfId="4761" xr:uid="{00000000-0005-0000-0000-0000EE0C0000}"/>
    <cellStyle name="20% - Énfasis2 15" xfId="718" xr:uid="{00000000-0005-0000-0000-0000EF0C0000}"/>
    <cellStyle name="20% - Énfasis2 2" xfId="169" xr:uid="{00000000-0005-0000-0000-00009D000000}"/>
    <cellStyle name="20% - Énfasis2 2 2" xfId="5380" xr:uid="{00000000-0005-0000-0000-0000F10C0000}"/>
    <cellStyle name="20% - Énfasis2 2 2 2" xfId="5927" xr:uid="{00000000-0005-0000-0000-0000F20C0000}"/>
    <cellStyle name="20% - Énfasis2 2 3" xfId="5381" xr:uid="{00000000-0005-0000-0000-0000F30C0000}"/>
    <cellStyle name="20% - Énfasis2 3" xfId="170" xr:uid="{00000000-0005-0000-0000-00009E000000}"/>
    <cellStyle name="20% - Énfasis2 3 2" xfId="171" xr:uid="{00000000-0005-0000-0000-00009F000000}"/>
    <cellStyle name="20% - Énfasis2 3 2 2" xfId="5382" xr:uid="{00000000-0005-0000-0000-0000F50C0000}"/>
    <cellStyle name="20% - Énfasis2 3 3" xfId="172" xr:uid="{00000000-0005-0000-0000-0000A0000000}"/>
    <cellStyle name="20% - Énfasis2 3 3 2" xfId="5383" xr:uid="{00000000-0005-0000-0000-0000F60C0000}"/>
    <cellStyle name="20% - Énfasis2 4" xfId="173" xr:uid="{00000000-0005-0000-0000-0000A1000000}"/>
    <cellStyle name="20% - Énfasis2 4 2" xfId="174" xr:uid="{00000000-0005-0000-0000-0000A2000000}"/>
    <cellStyle name="20% - Énfasis2 4 2 2" xfId="5384" xr:uid="{00000000-0005-0000-0000-0000F80C0000}"/>
    <cellStyle name="20% - Énfasis2 4 3" xfId="5385" xr:uid="{00000000-0005-0000-0000-0000F90C0000}"/>
    <cellStyle name="20% - Énfasis2 4 4" xfId="5852" xr:uid="{00000000-0005-0000-0000-0000FA0C0000}"/>
    <cellStyle name="20% - Énfasis2 4 5" xfId="3975" xr:uid="{00000000-0005-0000-0000-0000F70C0000}"/>
    <cellStyle name="20% - Énfasis2 5" xfId="175" xr:uid="{00000000-0005-0000-0000-0000A3000000}"/>
    <cellStyle name="20% - Énfasis2 5 2" xfId="3976" xr:uid="{00000000-0005-0000-0000-0000FB0C0000}"/>
    <cellStyle name="20% - Énfasis2 6" xfId="3977" xr:uid="{00000000-0005-0000-0000-0000FC0C0000}"/>
    <cellStyle name="20% - Énfasis2 7" xfId="3978" xr:uid="{00000000-0005-0000-0000-0000FD0C0000}"/>
    <cellStyle name="20% - Énfasis2 8" xfId="3979" xr:uid="{00000000-0005-0000-0000-0000FE0C0000}"/>
    <cellStyle name="20% - Énfasis2 9" xfId="3980" xr:uid="{00000000-0005-0000-0000-0000FF0C0000}"/>
    <cellStyle name="20% - Énfasis3 10" xfId="3981" xr:uid="{00000000-0005-0000-0000-0000000D0000}"/>
    <cellStyle name="20% - Énfasis3 11" xfId="3982" xr:uid="{00000000-0005-0000-0000-0000010D0000}"/>
    <cellStyle name="20% - Énfasis3 12" xfId="3983" xr:uid="{00000000-0005-0000-0000-0000020D0000}"/>
    <cellStyle name="20% - Énfasis3 13" xfId="4730" xr:uid="{00000000-0005-0000-0000-0000030D0000}"/>
    <cellStyle name="20% - Énfasis3 13 2" xfId="5106" xr:uid="{00000000-0005-0000-0000-0000040D0000}"/>
    <cellStyle name="20% - Énfasis3 14" xfId="4762" xr:uid="{00000000-0005-0000-0000-0000050D0000}"/>
    <cellStyle name="20% - Énfasis3 15" xfId="719" xr:uid="{00000000-0005-0000-0000-0000060D0000}"/>
    <cellStyle name="20% - Énfasis3 2" xfId="176" xr:uid="{00000000-0005-0000-0000-0000A4000000}"/>
    <cellStyle name="20% - Énfasis3 2 2" xfId="5386" xr:uid="{00000000-0005-0000-0000-0000080D0000}"/>
    <cellStyle name="20% - Énfasis3 2 2 2" xfId="5928" xr:uid="{00000000-0005-0000-0000-0000090D0000}"/>
    <cellStyle name="20% - Énfasis3 2 3" xfId="5387" xr:uid="{00000000-0005-0000-0000-00000A0D0000}"/>
    <cellStyle name="20% - Énfasis3 3" xfId="177" xr:uid="{00000000-0005-0000-0000-0000A5000000}"/>
    <cellStyle name="20% - Énfasis3 3 2" xfId="178" xr:uid="{00000000-0005-0000-0000-0000A6000000}"/>
    <cellStyle name="20% - Énfasis3 3 2 2" xfId="5388" xr:uid="{00000000-0005-0000-0000-00000C0D0000}"/>
    <cellStyle name="20% - Énfasis3 3 3" xfId="179" xr:uid="{00000000-0005-0000-0000-0000A7000000}"/>
    <cellStyle name="20% - Énfasis3 3 3 2" xfId="5389" xr:uid="{00000000-0005-0000-0000-00000D0D0000}"/>
    <cellStyle name="20% - Énfasis3 4" xfId="180" xr:uid="{00000000-0005-0000-0000-0000A8000000}"/>
    <cellStyle name="20% - Énfasis3 4 2" xfId="181" xr:uid="{00000000-0005-0000-0000-0000A9000000}"/>
    <cellStyle name="20% - Énfasis3 4 2 2" xfId="5390" xr:uid="{00000000-0005-0000-0000-00000F0D0000}"/>
    <cellStyle name="20% - Énfasis3 4 3" xfId="5391" xr:uid="{00000000-0005-0000-0000-0000100D0000}"/>
    <cellStyle name="20% - Énfasis3 4 4" xfId="5853" xr:uid="{00000000-0005-0000-0000-0000110D0000}"/>
    <cellStyle name="20% - Énfasis3 4 5" xfId="3984" xr:uid="{00000000-0005-0000-0000-00000E0D0000}"/>
    <cellStyle name="20% - Énfasis3 5" xfId="182" xr:uid="{00000000-0005-0000-0000-0000AA000000}"/>
    <cellStyle name="20% - Énfasis3 5 2" xfId="3985" xr:uid="{00000000-0005-0000-0000-0000120D0000}"/>
    <cellStyle name="20% - Énfasis3 6" xfId="3986" xr:uid="{00000000-0005-0000-0000-0000130D0000}"/>
    <cellStyle name="20% - Énfasis3 7" xfId="3987" xr:uid="{00000000-0005-0000-0000-0000140D0000}"/>
    <cellStyle name="20% - Énfasis3 8" xfId="3988" xr:uid="{00000000-0005-0000-0000-0000150D0000}"/>
    <cellStyle name="20% - Énfasis3 9" xfId="3989" xr:uid="{00000000-0005-0000-0000-0000160D0000}"/>
    <cellStyle name="20% - Énfasis4 10" xfId="3990" xr:uid="{00000000-0005-0000-0000-0000170D0000}"/>
    <cellStyle name="20% - Énfasis4 11" xfId="3991" xr:uid="{00000000-0005-0000-0000-0000180D0000}"/>
    <cellStyle name="20% - Énfasis4 12" xfId="3992" xr:uid="{00000000-0005-0000-0000-0000190D0000}"/>
    <cellStyle name="20% - Énfasis4 13" xfId="4726" xr:uid="{00000000-0005-0000-0000-00001A0D0000}"/>
    <cellStyle name="20% - Énfasis4 13 2" xfId="5104" xr:uid="{00000000-0005-0000-0000-00001B0D0000}"/>
    <cellStyle name="20% - Énfasis4 14" xfId="4763" xr:uid="{00000000-0005-0000-0000-00001C0D0000}"/>
    <cellStyle name="20% - Énfasis4 15" xfId="720" xr:uid="{00000000-0005-0000-0000-00001D0D0000}"/>
    <cellStyle name="20% - Énfasis4 2" xfId="183" xr:uid="{00000000-0005-0000-0000-0000AB000000}"/>
    <cellStyle name="20% - Énfasis4 2 2" xfId="5392" xr:uid="{00000000-0005-0000-0000-00001F0D0000}"/>
    <cellStyle name="20% - Énfasis4 2 2 2" xfId="5929" xr:uid="{00000000-0005-0000-0000-0000200D0000}"/>
    <cellStyle name="20% - Énfasis4 2 3" xfId="5393" xr:uid="{00000000-0005-0000-0000-0000210D0000}"/>
    <cellStyle name="20% - Énfasis4 3" xfId="184" xr:uid="{00000000-0005-0000-0000-0000AC000000}"/>
    <cellStyle name="20% - Énfasis4 3 2" xfId="185" xr:uid="{00000000-0005-0000-0000-0000AD000000}"/>
    <cellStyle name="20% - Énfasis4 3 2 2" xfId="5394" xr:uid="{00000000-0005-0000-0000-0000230D0000}"/>
    <cellStyle name="20% - Énfasis4 3 3" xfId="186" xr:uid="{00000000-0005-0000-0000-0000AE000000}"/>
    <cellStyle name="20% - Énfasis4 3 3 2" xfId="5395" xr:uid="{00000000-0005-0000-0000-0000240D0000}"/>
    <cellStyle name="20% - Énfasis4 4" xfId="187" xr:uid="{00000000-0005-0000-0000-0000AF000000}"/>
    <cellStyle name="20% - Énfasis4 4 2" xfId="188" xr:uid="{00000000-0005-0000-0000-0000B0000000}"/>
    <cellStyle name="20% - Énfasis4 4 2 2" xfId="5396" xr:uid="{00000000-0005-0000-0000-0000260D0000}"/>
    <cellStyle name="20% - Énfasis4 4 3" xfId="5397" xr:uid="{00000000-0005-0000-0000-0000270D0000}"/>
    <cellStyle name="20% - Énfasis4 4 4" xfId="5854" xr:uid="{00000000-0005-0000-0000-0000280D0000}"/>
    <cellStyle name="20% - Énfasis4 4 5" xfId="3993" xr:uid="{00000000-0005-0000-0000-0000250D0000}"/>
    <cellStyle name="20% - Énfasis4 5" xfId="189" xr:uid="{00000000-0005-0000-0000-0000B1000000}"/>
    <cellStyle name="20% - Énfasis4 5 2" xfId="3994" xr:uid="{00000000-0005-0000-0000-0000290D0000}"/>
    <cellStyle name="20% - Énfasis4 6" xfId="3995" xr:uid="{00000000-0005-0000-0000-00002A0D0000}"/>
    <cellStyle name="20% - Énfasis4 7" xfId="3996" xr:uid="{00000000-0005-0000-0000-00002B0D0000}"/>
    <cellStyle name="20% - Énfasis4 8" xfId="3997" xr:uid="{00000000-0005-0000-0000-00002C0D0000}"/>
    <cellStyle name="20% - Énfasis4 9" xfId="3998" xr:uid="{00000000-0005-0000-0000-00002D0D0000}"/>
    <cellStyle name="20% - Énfasis5 10" xfId="3999" xr:uid="{00000000-0005-0000-0000-00002E0D0000}"/>
    <cellStyle name="20% - Énfasis5 11" xfId="4000" xr:uid="{00000000-0005-0000-0000-00002F0D0000}"/>
    <cellStyle name="20% - Énfasis5 12" xfId="4001" xr:uid="{00000000-0005-0000-0000-0000300D0000}"/>
    <cellStyle name="20% - Énfasis5 13" xfId="4722" xr:uid="{00000000-0005-0000-0000-0000310D0000}"/>
    <cellStyle name="20% - Énfasis5 13 2" xfId="5102" xr:uid="{00000000-0005-0000-0000-0000320D0000}"/>
    <cellStyle name="20% - Énfasis5 14" xfId="4764" xr:uid="{00000000-0005-0000-0000-0000330D0000}"/>
    <cellStyle name="20% - Énfasis5 15" xfId="721" xr:uid="{00000000-0005-0000-0000-0000340D0000}"/>
    <cellStyle name="20% - Énfasis5 2" xfId="190" xr:uid="{00000000-0005-0000-0000-0000B2000000}"/>
    <cellStyle name="20% - Énfasis5 2 2" xfId="5398" xr:uid="{00000000-0005-0000-0000-0000360D0000}"/>
    <cellStyle name="20% - Énfasis5 2 2 2" xfId="5930" xr:uid="{00000000-0005-0000-0000-0000370D0000}"/>
    <cellStyle name="20% - Énfasis5 2 3" xfId="5399" xr:uid="{00000000-0005-0000-0000-0000380D0000}"/>
    <cellStyle name="20% - Énfasis5 3" xfId="191" xr:uid="{00000000-0005-0000-0000-0000B3000000}"/>
    <cellStyle name="20% - Énfasis5 3 2" xfId="192" xr:uid="{00000000-0005-0000-0000-0000B4000000}"/>
    <cellStyle name="20% - Énfasis5 3 2 2" xfId="5400" xr:uid="{00000000-0005-0000-0000-00003A0D0000}"/>
    <cellStyle name="20% - Énfasis5 3 3" xfId="193" xr:uid="{00000000-0005-0000-0000-0000B5000000}"/>
    <cellStyle name="20% - Énfasis5 3 3 2" xfId="5401" xr:uid="{00000000-0005-0000-0000-00003B0D0000}"/>
    <cellStyle name="20% - Énfasis5 4" xfId="194" xr:uid="{00000000-0005-0000-0000-0000B6000000}"/>
    <cellStyle name="20% - Énfasis5 4 2" xfId="195" xr:uid="{00000000-0005-0000-0000-0000B7000000}"/>
    <cellStyle name="20% - Énfasis5 4 2 2" xfId="5402" xr:uid="{00000000-0005-0000-0000-00003D0D0000}"/>
    <cellStyle name="20% - Énfasis5 4 3" xfId="5403" xr:uid="{00000000-0005-0000-0000-00003E0D0000}"/>
    <cellStyle name="20% - Énfasis5 4 4" xfId="5855" xr:uid="{00000000-0005-0000-0000-00003F0D0000}"/>
    <cellStyle name="20% - Énfasis5 4 5" xfId="4002" xr:uid="{00000000-0005-0000-0000-00003C0D0000}"/>
    <cellStyle name="20% - Énfasis5 5" xfId="196" xr:uid="{00000000-0005-0000-0000-0000B8000000}"/>
    <cellStyle name="20% - Énfasis5 5 2" xfId="4003" xr:uid="{00000000-0005-0000-0000-0000400D0000}"/>
    <cellStyle name="20% - Énfasis5 6" xfId="4004" xr:uid="{00000000-0005-0000-0000-0000410D0000}"/>
    <cellStyle name="20% - Énfasis5 7" xfId="4005" xr:uid="{00000000-0005-0000-0000-0000420D0000}"/>
    <cellStyle name="20% - Énfasis5 8" xfId="4006" xr:uid="{00000000-0005-0000-0000-0000430D0000}"/>
    <cellStyle name="20% - Énfasis5 9" xfId="4007" xr:uid="{00000000-0005-0000-0000-0000440D0000}"/>
    <cellStyle name="20% - Énfasis6 10" xfId="4008" xr:uid="{00000000-0005-0000-0000-0000450D0000}"/>
    <cellStyle name="20% - Énfasis6 11" xfId="4009" xr:uid="{00000000-0005-0000-0000-0000460D0000}"/>
    <cellStyle name="20% - Énfasis6 12" xfId="4010" xr:uid="{00000000-0005-0000-0000-0000470D0000}"/>
    <cellStyle name="20% - Énfasis6 13" xfId="4718" xr:uid="{00000000-0005-0000-0000-0000480D0000}"/>
    <cellStyle name="20% - Énfasis6 13 2" xfId="5100" xr:uid="{00000000-0005-0000-0000-0000490D0000}"/>
    <cellStyle name="20% - Énfasis6 14" xfId="4765" xr:uid="{00000000-0005-0000-0000-00004A0D0000}"/>
    <cellStyle name="20% - Énfasis6 15" xfId="722" xr:uid="{00000000-0005-0000-0000-00004B0D0000}"/>
    <cellStyle name="20% - Énfasis6 2" xfId="197" xr:uid="{00000000-0005-0000-0000-0000B9000000}"/>
    <cellStyle name="20% - Énfasis6 2 2" xfId="5404" xr:uid="{00000000-0005-0000-0000-00004D0D0000}"/>
    <cellStyle name="20% - Énfasis6 2 2 2" xfId="5931" xr:uid="{00000000-0005-0000-0000-00004E0D0000}"/>
    <cellStyle name="20% - Énfasis6 2 3" xfId="5405" xr:uid="{00000000-0005-0000-0000-00004F0D0000}"/>
    <cellStyle name="20% - Énfasis6 3" xfId="198" xr:uid="{00000000-0005-0000-0000-0000BA000000}"/>
    <cellStyle name="20% - Énfasis6 3 2" xfId="199" xr:uid="{00000000-0005-0000-0000-0000BB000000}"/>
    <cellStyle name="20% - Énfasis6 3 2 2" xfId="5406" xr:uid="{00000000-0005-0000-0000-0000510D0000}"/>
    <cellStyle name="20% - Énfasis6 3 3" xfId="200" xr:uid="{00000000-0005-0000-0000-0000BC000000}"/>
    <cellStyle name="20% - Énfasis6 3 3 2" xfId="5407" xr:uid="{00000000-0005-0000-0000-0000520D0000}"/>
    <cellStyle name="20% - Énfasis6 4" xfId="201" xr:uid="{00000000-0005-0000-0000-0000BD000000}"/>
    <cellStyle name="20% - Énfasis6 4 2" xfId="202" xr:uid="{00000000-0005-0000-0000-0000BE000000}"/>
    <cellStyle name="20% - Énfasis6 4 2 2" xfId="5408" xr:uid="{00000000-0005-0000-0000-0000540D0000}"/>
    <cellStyle name="20% - Énfasis6 4 3" xfId="5409" xr:uid="{00000000-0005-0000-0000-0000550D0000}"/>
    <cellStyle name="20% - Énfasis6 4 4" xfId="5856" xr:uid="{00000000-0005-0000-0000-0000560D0000}"/>
    <cellStyle name="20% - Énfasis6 4 5" xfId="4011" xr:uid="{00000000-0005-0000-0000-0000530D0000}"/>
    <cellStyle name="20% - Énfasis6 5" xfId="203" xr:uid="{00000000-0005-0000-0000-0000BF000000}"/>
    <cellStyle name="20% - Énfasis6 5 2" xfId="4012" xr:uid="{00000000-0005-0000-0000-0000570D0000}"/>
    <cellStyle name="20% - Énfasis6 6" xfId="4013" xr:uid="{00000000-0005-0000-0000-0000580D0000}"/>
    <cellStyle name="20% - Énfasis6 7" xfId="4014" xr:uid="{00000000-0005-0000-0000-0000590D0000}"/>
    <cellStyle name="20% - Énfasis6 8" xfId="4015" xr:uid="{00000000-0005-0000-0000-00005A0D0000}"/>
    <cellStyle name="20% - Énfasis6 9" xfId="4016" xr:uid="{00000000-0005-0000-0000-00005B0D0000}"/>
    <cellStyle name="40% - Accent1" xfId="204" xr:uid="{00000000-0005-0000-0000-0000C0000000}"/>
    <cellStyle name="40% - Accent1 2" xfId="205" xr:uid="{00000000-0005-0000-0000-0000C1000000}"/>
    <cellStyle name="40% - Accent1 2 2" xfId="5057" xr:uid="{00000000-0005-0000-0000-00005E0D0000}"/>
    <cellStyle name="40% - Accent1 2 3" xfId="5410" xr:uid="{00000000-0005-0000-0000-00005F0D0000}"/>
    <cellStyle name="40% - Accent1 2 4" xfId="5857" xr:uid="{00000000-0005-0000-0000-0000600D0000}"/>
    <cellStyle name="40% - Accent1 3" xfId="4017" xr:uid="{00000000-0005-0000-0000-0000610D0000}"/>
    <cellStyle name="40% - Accent1 3 2" xfId="5058" xr:uid="{00000000-0005-0000-0000-0000620D0000}"/>
    <cellStyle name="40% - Accent1 3 3" xfId="5411" xr:uid="{00000000-0005-0000-0000-0000630D0000}"/>
    <cellStyle name="40% - Accent1 4" xfId="4018" xr:uid="{00000000-0005-0000-0000-0000640D0000}"/>
    <cellStyle name="40% - Accent1 4 2" xfId="5059" xr:uid="{00000000-0005-0000-0000-0000650D0000}"/>
    <cellStyle name="40% - Accent1 4 3" xfId="5412" xr:uid="{00000000-0005-0000-0000-0000660D0000}"/>
    <cellStyle name="40% - Accent1 5" xfId="4019" xr:uid="{00000000-0005-0000-0000-0000670D0000}"/>
    <cellStyle name="40% - Accent1 5 2" xfId="5060" xr:uid="{00000000-0005-0000-0000-0000680D0000}"/>
    <cellStyle name="40% - Accent1 5 3" xfId="5413" xr:uid="{00000000-0005-0000-0000-0000690D0000}"/>
    <cellStyle name="40% - Accent1 6" xfId="4020" xr:uid="{00000000-0005-0000-0000-00006A0D0000}"/>
    <cellStyle name="40% - Accent1 6 2" xfId="5061" xr:uid="{00000000-0005-0000-0000-00006B0D0000}"/>
    <cellStyle name="40% - Accent1 6 3" xfId="5414" xr:uid="{00000000-0005-0000-0000-00006C0D0000}"/>
    <cellStyle name="40% - Accent2" xfId="206" xr:uid="{00000000-0005-0000-0000-0000C2000000}"/>
    <cellStyle name="40% - Accent2 2" xfId="207" xr:uid="{00000000-0005-0000-0000-0000C3000000}"/>
    <cellStyle name="40% - Accent2 2 2" xfId="5062" xr:uid="{00000000-0005-0000-0000-00006F0D0000}"/>
    <cellStyle name="40% - Accent2 2 3" xfId="5415" xr:uid="{00000000-0005-0000-0000-0000700D0000}"/>
    <cellStyle name="40% - Accent2 2 4" xfId="5858" xr:uid="{00000000-0005-0000-0000-0000710D0000}"/>
    <cellStyle name="40% - Accent2 3" xfId="4021" xr:uid="{00000000-0005-0000-0000-0000720D0000}"/>
    <cellStyle name="40% - Accent2 3 2" xfId="5063" xr:uid="{00000000-0005-0000-0000-0000730D0000}"/>
    <cellStyle name="40% - Accent2 3 3" xfId="5416" xr:uid="{00000000-0005-0000-0000-0000740D0000}"/>
    <cellStyle name="40% - Accent2 4" xfId="4022" xr:uid="{00000000-0005-0000-0000-0000750D0000}"/>
    <cellStyle name="40% - Accent2 4 2" xfId="5064" xr:uid="{00000000-0005-0000-0000-0000760D0000}"/>
    <cellStyle name="40% - Accent2 4 3" xfId="5417" xr:uid="{00000000-0005-0000-0000-0000770D0000}"/>
    <cellStyle name="40% - Accent2 5" xfId="4023" xr:uid="{00000000-0005-0000-0000-0000780D0000}"/>
    <cellStyle name="40% - Accent2 5 2" xfId="5065" xr:uid="{00000000-0005-0000-0000-0000790D0000}"/>
    <cellStyle name="40% - Accent2 5 3" xfId="5418" xr:uid="{00000000-0005-0000-0000-00007A0D0000}"/>
    <cellStyle name="40% - Accent2 6" xfId="4024" xr:uid="{00000000-0005-0000-0000-00007B0D0000}"/>
    <cellStyle name="40% - Accent2 6 2" xfId="5066" xr:uid="{00000000-0005-0000-0000-00007C0D0000}"/>
    <cellStyle name="40% - Accent2 6 3" xfId="5419" xr:uid="{00000000-0005-0000-0000-00007D0D0000}"/>
    <cellStyle name="40% - Accent3" xfId="208" xr:uid="{00000000-0005-0000-0000-0000C4000000}"/>
    <cellStyle name="40% - Accent3 2" xfId="209" xr:uid="{00000000-0005-0000-0000-0000C5000000}"/>
    <cellStyle name="40% - Accent3 2 2" xfId="4882" xr:uid="{00000000-0005-0000-0000-0000800D0000}"/>
    <cellStyle name="40% - Accent3 2 2 2" xfId="5144" xr:uid="{00000000-0005-0000-0000-0000810D0000}"/>
    <cellStyle name="40% - Accent3 2 3" xfId="5067" xr:uid="{00000000-0005-0000-0000-0000820D0000}"/>
    <cellStyle name="40% - Accent3 2 4" xfId="5420" xr:uid="{00000000-0005-0000-0000-0000830D0000}"/>
    <cellStyle name="40% - Accent3 2 5" xfId="5859" xr:uid="{00000000-0005-0000-0000-0000840D0000}"/>
    <cellStyle name="40% - Accent3 3" xfId="4025" xr:uid="{00000000-0005-0000-0000-0000850D0000}"/>
    <cellStyle name="40% - Accent3 3 2" xfId="4883" xr:uid="{00000000-0005-0000-0000-0000860D0000}"/>
    <cellStyle name="40% - Accent3 3 2 2" xfId="5145" xr:uid="{00000000-0005-0000-0000-0000870D0000}"/>
    <cellStyle name="40% - Accent3 3 3" xfId="5068" xr:uid="{00000000-0005-0000-0000-0000880D0000}"/>
    <cellStyle name="40% - Accent3 3 4" xfId="5421" xr:uid="{00000000-0005-0000-0000-0000890D0000}"/>
    <cellStyle name="40% - Accent3 4" xfId="4026" xr:uid="{00000000-0005-0000-0000-00008A0D0000}"/>
    <cellStyle name="40% - Accent3 4 2" xfId="4884" xr:uid="{00000000-0005-0000-0000-00008B0D0000}"/>
    <cellStyle name="40% - Accent3 4 2 2" xfId="5146" xr:uid="{00000000-0005-0000-0000-00008C0D0000}"/>
    <cellStyle name="40% - Accent3 4 3" xfId="5069" xr:uid="{00000000-0005-0000-0000-00008D0D0000}"/>
    <cellStyle name="40% - Accent3 4 4" xfId="5422" xr:uid="{00000000-0005-0000-0000-00008E0D0000}"/>
    <cellStyle name="40% - Accent3 5" xfId="4027" xr:uid="{00000000-0005-0000-0000-00008F0D0000}"/>
    <cellStyle name="40% - Accent3 5 2" xfId="4885" xr:uid="{00000000-0005-0000-0000-0000900D0000}"/>
    <cellStyle name="40% - Accent3 5 2 2" xfId="5147" xr:uid="{00000000-0005-0000-0000-0000910D0000}"/>
    <cellStyle name="40% - Accent3 5 3" xfId="5070" xr:uid="{00000000-0005-0000-0000-0000920D0000}"/>
    <cellStyle name="40% - Accent3 5 4" xfId="5423" xr:uid="{00000000-0005-0000-0000-0000930D0000}"/>
    <cellStyle name="40% - Accent3 6" xfId="4028" xr:uid="{00000000-0005-0000-0000-0000940D0000}"/>
    <cellStyle name="40% - Accent3 6 2" xfId="4886" xr:uid="{00000000-0005-0000-0000-0000950D0000}"/>
    <cellStyle name="40% - Accent3 6 2 2" xfId="5148" xr:uid="{00000000-0005-0000-0000-0000960D0000}"/>
    <cellStyle name="40% - Accent3 6 3" xfId="5071" xr:uid="{00000000-0005-0000-0000-0000970D0000}"/>
    <cellStyle name="40% - Accent3 6 4" xfId="5424" xr:uid="{00000000-0005-0000-0000-0000980D0000}"/>
    <cellStyle name="40% - Accent4" xfId="210" xr:uid="{00000000-0005-0000-0000-0000C6000000}"/>
    <cellStyle name="40% - Accent4 2" xfId="211" xr:uid="{00000000-0005-0000-0000-0000C7000000}"/>
    <cellStyle name="40% - Accent4 2 2" xfId="5072" xr:uid="{00000000-0005-0000-0000-00009B0D0000}"/>
    <cellStyle name="40% - Accent4 2 3" xfId="5425" xr:uid="{00000000-0005-0000-0000-00009C0D0000}"/>
    <cellStyle name="40% - Accent4 2 4" xfId="5860" xr:uid="{00000000-0005-0000-0000-00009D0D0000}"/>
    <cellStyle name="40% - Accent4 3" xfId="4029" xr:uid="{00000000-0005-0000-0000-00009E0D0000}"/>
    <cellStyle name="40% - Accent4 3 2" xfId="5073" xr:uid="{00000000-0005-0000-0000-00009F0D0000}"/>
    <cellStyle name="40% - Accent4 3 3" xfId="5426" xr:uid="{00000000-0005-0000-0000-0000A00D0000}"/>
    <cellStyle name="40% - Accent4 4" xfId="4030" xr:uid="{00000000-0005-0000-0000-0000A10D0000}"/>
    <cellStyle name="40% - Accent4 4 2" xfId="5074" xr:uid="{00000000-0005-0000-0000-0000A20D0000}"/>
    <cellStyle name="40% - Accent4 4 3" xfId="5427" xr:uid="{00000000-0005-0000-0000-0000A30D0000}"/>
    <cellStyle name="40% - Accent4 5" xfId="4031" xr:uid="{00000000-0005-0000-0000-0000A40D0000}"/>
    <cellStyle name="40% - Accent4 5 2" xfId="5075" xr:uid="{00000000-0005-0000-0000-0000A50D0000}"/>
    <cellStyle name="40% - Accent4 5 3" xfId="5428" xr:uid="{00000000-0005-0000-0000-0000A60D0000}"/>
    <cellStyle name="40% - Accent4 6" xfId="4032" xr:uid="{00000000-0005-0000-0000-0000A70D0000}"/>
    <cellStyle name="40% - Accent4 6 2" xfId="5076" xr:uid="{00000000-0005-0000-0000-0000A80D0000}"/>
    <cellStyle name="40% - Accent4 6 3" xfId="5429" xr:uid="{00000000-0005-0000-0000-0000A90D0000}"/>
    <cellStyle name="40% - Accent5" xfId="212" xr:uid="{00000000-0005-0000-0000-0000C8000000}"/>
    <cellStyle name="40% - Accent5 2" xfId="213" xr:uid="{00000000-0005-0000-0000-0000C9000000}"/>
    <cellStyle name="40% - Accent5 2 2" xfId="5077" xr:uid="{00000000-0005-0000-0000-0000AC0D0000}"/>
    <cellStyle name="40% - Accent5 2 3" xfId="5430" xr:uid="{00000000-0005-0000-0000-0000AD0D0000}"/>
    <cellStyle name="40% - Accent5 2 4" xfId="5861" xr:uid="{00000000-0005-0000-0000-0000AE0D0000}"/>
    <cellStyle name="40% - Accent5 3" xfId="4033" xr:uid="{00000000-0005-0000-0000-0000AF0D0000}"/>
    <cellStyle name="40% - Accent5 3 2" xfId="5078" xr:uid="{00000000-0005-0000-0000-0000B00D0000}"/>
    <cellStyle name="40% - Accent5 3 3" xfId="5431" xr:uid="{00000000-0005-0000-0000-0000B10D0000}"/>
    <cellStyle name="40% - Accent5 4" xfId="4034" xr:uid="{00000000-0005-0000-0000-0000B20D0000}"/>
    <cellStyle name="40% - Accent5 4 2" xfId="5079" xr:uid="{00000000-0005-0000-0000-0000B30D0000}"/>
    <cellStyle name="40% - Accent5 4 3" xfId="5432" xr:uid="{00000000-0005-0000-0000-0000B40D0000}"/>
    <cellStyle name="40% - Accent5 5" xfId="4035" xr:uid="{00000000-0005-0000-0000-0000B50D0000}"/>
    <cellStyle name="40% - Accent5 5 2" xfId="5080" xr:uid="{00000000-0005-0000-0000-0000B60D0000}"/>
    <cellStyle name="40% - Accent5 5 3" xfId="5433" xr:uid="{00000000-0005-0000-0000-0000B70D0000}"/>
    <cellStyle name="40% - Accent5 6" xfId="4036" xr:uid="{00000000-0005-0000-0000-0000B80D0000}"/>
    <cellStyle name="40% - Accent5 6 2" xfId="5081" xr:uid="{00000000-0005-0000-0000-0000B90D0000}"/>
    <cellStyle name="40% - Accent5 6 3" xfId="5434" xr:uid="{00000000-0005-0000-0000-0000BA0D0000}"/>
    <cellStyle name="40% - Accent6" xfId="214" xr:uid="{00000000-0005-0000-0000-0000CA000000}"/>
    <cellStyle name="40% - Accent6 2" xfId="215" xr:uid="{00000000-0005-0000-0000-0000CB000000}"/>
    <cellStyle name="40% - Accent6 2 2" xfId="5082" xr:uid="{00000000-0005-0000-0000-0000BD0D0000}"/>
    <cellStyle name="40% - Accent6 2 3" xfId="5435" xr:uid="{00000000-0005-0000-0000-0000BE0D0000}"/>
    <cellStyle name="40% - Accent6 2 4" xfId="5862" xr:uid="{00000000-0005-0000-0000-0000BF0D0000}"/>
    <cellStyle name="40% - Accent6 3" xfId="4037" xr:uid="{00000000-0005-0000-0000-0000C00D0000}"/>
    <cellStyle name="40% - Accent6 3 2" xfId="5083" xr:uid="{00000000-0005-0000-0000-0000C10D0000}"/>
    <cellStyle name="40% - Accent6 3 3" xfId="5436" xr:uid="{00000000-0005-0000-0000-0000C20D0000}"/>
    <cellStyle name="40% - Accent6 4" xfId="4038" xr:uid="{00000000-0005-0000-0000-0000C30D0000}"/>
    <cellStyle name="40% - Accent6 4 2" xfId="5084" xr:uid="{00000000-0005-0000-0000-0000C40D0000}"/>
    <cellStyle name="40% - Accent6 4 3" xfId="5437" xr:uid="{00000000-0005-0000-0000-0000C50D0000}"/>
    <cellStyle name="40% - Accent6 5" xfId="4039" xr:uid="{00000000-0005-0000-0000-0000C60D0000}"/>
    <cellStyle name="40% - Accent6 5 2" xfId="5085" xr:uid="{00000000-0005-0000-0000-0000C70D0000}"/>
    <cellStyle name="40% - Accent6 5 3" xfId="5438" xr:uid="{00000000-0005-0000-0000-0000C80D0000}"/>
    <cellStyle name="40% - Accent6 6" xfId="4040" xr:uid="{00000000-0005-0000-0000-0000C90D0000}"/>
    <cellStyle name="40% - Accent6 6 2" xfId="5086" xr:uid="{00000000-0005-0000-0000-0000CA0D0000}"/>
    <cellStyle name="40% - Accent6 6 3" xfId="5439" xr:uid="{00000000-0005-0000-0000-0000CB0D0000}"/>
    <cellStyle name="40% - Ênfase1" xfId="5269" xr:uid="{00000000-0005-0000-0000-0000CC0D0000}"/>
    <cellStyle name="40% - Ênfase2" xfId="5270" xr:uid="{00000000-0005-0000-0000-0000CD0D0000}"/>
    <cellStyle name="40% - Ênfase3" xfId="5271" xr:uid="{00000000-0005-0000-0000-0000CE0D0000}"/>
    <cellStyle name="40% - Ênfase4" xfId="5272" xr:uid="{00000000-0005-0000-0000-0000CF0D0000}"/>
    <cellStyle name="40% - Ênfase5" xfId="5273" xr:uid="{00000000-0005-0000-0000-0000D00D0000}"/>
    <cellStyle name="40% - Ênfase6" xfId="5274" xr:uid="{00000000-0005-0000-0000-0000D10D0000}"/>
    <cellStyle name="40% - Énfasis1 10" xfId="4041" xr:uid="{00000000-0005-0000-0000-0000D20D0000}"/>
    <cellStyle name="40% - Énfasis1 11" xfId="4042" xr:uid="{00000000-0005-0000-0000-0000D30D0000}"/>
    <cellStyle name="40% - Énfasis1 12" xfId="4043" xr:uid="{00000000-0005-0000-0000-0000D40D0000}"/>
    <cellStyle name="40% - Énfasis1 13" xfId="4737" xr:uid="{00000000-0005-0000-0000-0000D50D0000}"/>
    <cellStyle name="40% - Énfasis1 13 2" xfId="5109" xr:uid="{00000000-0005-0000-0000-0000D60D0000}"/>
    <cellStyle name="40% - Énfasis1 14" xfId="4766" xr:uid="{00000000-0005-0000-0000-0000D70D0000}"/>
    <cellStyle name="40% - Énfasis1 15" xfId="723" xr:uid="{00000000-0005-0000-0000-0000D80D0000}"/>
    <cellStyle name="40% - Énfasis1 2" xfId="216" xr:uid="{00000000-0005-0000-0000-0000CC000000}"/>
    <cellStyle name="40% - Énfasis1 2 2" xfId="5440" xr:uid="{00000000-0005-0000-0000-0000DA0D0000}"/>
    <cellStyle name="40% - Énfasis1 2 2 2" xfId="5932" xr:uid="{00000000-0005-0000-0000-0000DB0D0000}"/>
    <cellStyle name="40% - Énfasis1 2 3" xfId="5441" xr:uid="{00000000-0005-0000-0000-0000DC0D0000}"/>
    <cellStyle name="40% - Énfasis1 2 4" xfId="5301" xr:uid="{00000000-0005-0000-0000-0000DD0D0000}"/>
    <cellStyle name="40% - Énfasis1 3" xfId="217" xr:uid="{00000000-0005-0000-0000-0000CD000000}"/>
    <cellStyle name="40% - Énfasis1 3 2" xfId="218" xr:uid="{00000000-0005-0000-0000-0000CE000000}"/>
    <cellStyle name="40% - Énfasis1 3 2 2" xfId="5442" xr:uid="{00000000-0005-0000-0000-0000DF0D0000}"/>
    <cellStyle name="40% - Énfasis1 3 3" xfId="219" xr:uid="{00000000-0005-0000-0000-0000CF000000}"/>
    <cellStyle name="40% - Énfasis1 3 3 2" xfId="5443" xr:uid="{00000000-0005-0000-0000-0000E00D0000}"/>
    <cellStyle name="40% - Énfasis1 4" xfId="220" xr:uid="{00000000-0005-0000-0000-0000D0000000}"/>
    <cellStyle name="40% - Énfasis1 4 2" xfId="221" xr:uid="{00000000-0005-0000-0000-0000D1000000}"/>
    <cellStyle name="40% - Énfasis1 4 2 2" xfId="5444" xr:uid="{00000000-0005-0000-0000-0000E20D0000}"/>
    <cellStyle name="40% - Énfasis1 4 3" xfId="5445" xr:uid="{00000000-0005-0000-0000-0000E30D0000}"/>
    <cellStyle name="40% - Énfasis1 4 4" xfId="5863" xr:uid="{00000000-0005-0000-0000-0000E40D0000}"/>
    <cellStyle name="40% - Énfasis1 4 5" xfId="4044" xr:uid="{00000000-0005-0000-0000-0000E10D0000}"/>
    <cellStyle name="40% - Énfasis1 5" xfId="222" xr:uid="{00000000-0005-0000-0000-0000D2000000}"/>
    <cellStyle name="40% - Énfasis1 5 2" xfId="4045" xr:uid="{00000000-0005-0000-0000-0000E50D0000}"/>
    <cellStyle name="40% - Énfasis1 6" xfId="4046" xr:uid="{00000000-0005-0000-0000-0000E60D0000}"/>
    <cellStyle name="40% - Énfasis1 7" xfId="4047" xr:uid="{00000000-0005-0000-0000-0000E70D0000}"/>
    <cellStyle name="40% - Énfasis1 8" xfId="4048" xr:uid="{00000000-0005-0000-0000-0000E80D0000}"/>
    <cellStyle name="40% - Énfasis1 9" xfId="4049" xr:uid="{00000000-0005-0000-0000-0000E90D0000}"/>
    <cellStyle name="40% - Énfasis2 10" xfId="4050" xr:uid="{00000000-0005-0000-0000-0000EA0D0000}"/>
    <cellStyle name="40% - Énfasis2 11" xfId="4051" xr:uid="{00000000-0005-0000-0000-0000EB0D0000}"/>
    <cellStyle name="40% - Énfasis2 12" xfId="4052" xr:uid="{00000000-0005-0000-0000-0000EC0D0000}"/>
    <cellStyle name="40% - Énfasis2 13" xfId="4733" xr:uid="{00000000-0005-0000-0000-0000ED0D0000}"/>
    <cellStyle name="40% - Énfasis2 13 2" xfId="5107" xr:uid="{00000000-0005-0000-0000-0000EE0D0000}"/>
    <cellStyle name="40% - Énfasis2 14" xfId="4767" xr:uid="{00000000-0005-0000-0000-0000EF0D0000}"/>
    <cellStyle name="40% - Énfasis2 15" xfId="724" xr:uid="{00000000-0005-0000-0000-0000F00D0000}"/>
    <cellStyle name="40% - Énfasis2 2" xfId="223" xr:uid="{00000000-0005-0000-0000-0000D3000000}"/>
    <cellStyle name="40% - Énfasis2 2 2" xfId="5446" xr:uid="{00000000-0005-0000-0000-0000F20D0000}"/>
    <cellStyle name="40% - Énfasis2 2 2 2" xfId="5933" xr:uid="{00000000-0005-0000-0000-0000F30D0000}"/>
    <cellStyle name="40% - Énfasis2 2 3" xfId="5447" xr:uid="{00000000-0005-0000-0000-0000F40D0000}"/>
    <cellStyle name="40% - Énfasis2 3" xfId="224" xr:uid="{00000000-0005-0000-0000-0000D4000000}"/>
    <cellStyle name="40% - Énfasis2 3 2" xfId="225" xr:uid="{00000000-0005-0000-0000-0000D5000000}"/>
    <cellStyle name="40% - Énfasis2 3 2 2" xfId="5448" xr:uid="{00000000-0005-0000-0000-0000F60D0000}"/>
    <cellStyle name="40% - Énfasis2 3 3" xfId="226" xr:uid="{00000000-0005-0000-0000-0000D6000000}"/>
    <cellStyle name="40% - Énfasis2 3 3 2" xfId="5449" xr:uid="{00000000-0005-0000-0000-0000F70D0000}"/>
    <cellStyle name="40% - Énfasis2 4" xfId="227" xr:uid="{00000000-0005-0000-0000-0000D7000000}"/>
    <cellStyle name="40% - Énfasis2 4 2" xfId="228" xr:uid="{00000000-0005-0000-0000-0000D8000000}"/>
    <cellStyle name="40% - Énfasis2 4 2 2" xfId="5450" xr:uid="{00000000-0005-0000-0000-0000F90D0000}"/>
    <cellStyle name="40% - Énfasis2 4 3" xfId="5451" xr:uid="{00000000-0005-0000-0000-0000FA0D0000}"/>
    <cellStyle name="40% - Énfasis2 4 4" xfId="5864" xr:uid="{00000000-0005-0000-0000-0000FB0D0000}"/>
    <cellStyle name="40% - Énfasis2 4 5" xfId="4053" xr:uid="{00000000-0005-0000-0000-0000F80D0000}"/>
    <cellStyle name="40% - Énfasis2 5" xfId="229" xr:uid="{00000000-0005-0000-0000-0000D9000000}"/>
    <cellStyle name="40% - Énfasis2 5 2" xfId="4054" xr:uid="{00000000-0005-0000-0000-0000FC0D0000}"/>
    <cellStyle name="40% - Énfasis2 6" xfId="4055" xr:uid="{00000000-0005-0000-0000-0000FD0D0000}"/>
    <cellStyle name="40% - Énfasis2 7" xfId="4056" xr:uid="{00000000-0005-0000-0000-0000FE0D0000}"/>
    <cellStyle name="40% - Énfasis2 8" xfId="4057" xr:uid="{00000000-0005-0000-0000-0000FF0D0000}"/>
    <cellStyle name="40% - Énfasis2 9" xfId="4058" xr:uid="{00000000-0005-0000-0000-0000000E0000}"/>
    <cellStyle name="40% - Énfasis3 10" xfId="4059" xr:uid="{00000000-0005-0000-0000-0000010E0000}"/>
    <cellStyle name="40% - Énfasis3 11" xfId="4060" xr:uid="{00000000-0005-0000-0000-0000020E0000}"/>
    <cellStyle name="40% - Énfasis3 12" xfId="4061" xr:uid="{00000000-0005-0000-0000-0000030E0000}"/>
    <cellStyle name="40% - Énfasis3 13" xfId="4729" xr:uid="{00000000-0005-0000-0000-0000040E0000}"/>
    <cellStyle name="40% - Énfasis3 13 2" xfId="5105" xr:uid="{00000000-0005-0000-0000-0000050E0000}"/>
    <cellStyle name="40% - Énfasis3 14" xfId="4768" xr:uid="{00000000-0005-0000-0000-0000060E0000}"/>
    <cellStyle name="40% - Énfasis3 15" xfId="725" xr:uid="{00000000-0005-0000-0000-0000070E0000}"/>
    <cellStyle name="40% - Énfasis3 2" xfId="230" xr:uid="{00000000-0005-0000-0000-0000DA000000}"/>
    <cellStyle name="40% - Énfasis3 2 2" xfId="5452" xr:uid="{00000000-0005-0000-0000-0000090E0000}"/>
    <cellStyle name="40% - Énfasis3 2 2 2" xfId="5934" xr:uid="{00000000-0005-0000-0000-00000A0E0000}"/>
    <cellStyle name="40% - Énfasis3 2 3" xfId="5453" xr:uid="{00000000-0005-0000-0000-00000B0E0000}"/>
    <cellStyle name="40% - Énfasis3 3" xfId="231" xr:uid="{00000000-0005-0000-0000-0000DB000000}"/>
    <cellStyle name="40% - Énfasis3 3 2" xfId="232" xr:uid="{00000000-0005-0000-0000-0000DC000000}"/>
    <cellStyle name="40% - Énfasis3 3 2 2" xfId="5454" xr:uid="{00000000-0005-0000-0000-00000D0E0000}"/>
    <cellStyle name="40% - Énfasis3 3 3" xfId="233" xr:uid="{00000000-0005-0000-0000-0000DD000000}"/>
    <cellStyle name="40% - Énfasis3 3 3 2" xfId="5455" xr:uid="{00000000-0005-0000-0000-00000E0E0000}"/>
    <cellStyle name="40% - Énfasis3 4" xfId="234" xr:uid="{00000000-0005-0000-0000-0000DE000000}"/>
    <cellStyle name="40% - Énfasis3 4 2" xfId="235" xr:uid="{00000000-0005-0000-0000-0000DF000000}"/>
    <cellStyle name="40% - Énfasis3 4 2 2" xfId="5456" xr:uid="{00000000-0005-0000-0000-0000100E0000}"/>
    <cellStyle name="40% - Énfasis3 4 3" xfId="5457" xr:uid="{00000000-0005-0000-0000-0000110E0000}"/>
    <cellStyle name="40% - Énfasis3 4 4" xfId="5865" xr:uid="{00000000-0005-0000-0000-0000120E0000}"/>
    <cellStyle name="40% - Énfasis3 4 5" xfId="4062" xr:uid="{00000000-0005-0000-0000-00000F0E0000}"/>
    <cellStyle name="40% - Énfasis3 5" xfId="236" xr:uid="{00000000-0005-0000-0000-0000E0000000}"/>
    <cellStyle name="40% - Énfasis3 5 2" xfId="4063" xr:uid="{00000000-0005-0000-0000-0000130E0000}"/>
    <cellStyle name="40% - Énfasis3 6" xfId="4064" xr:uid="{00000000-0005-0000-0000-0000140E0000}"/>
    <cellStyle name="40% - Énfasis3 7" xfId="4065" xr:uid="{00000000-0005-0000-0000-0000150E0000}"/>
    <cellStyle name="40% - Énfasis3 8" xfId="4066" xr:uid="{00000000-0005-0000-0000-0000160E0000}"/>
    <cellStyle name="40% - Énfasis3 9" xfId="4067" xr:uid="{00000000-0005-0000-0000-0000170E0000}"/>
    <cellStyle name="40% - Énfasis4 10" xfId="4068" xr:uid="{00000000-0005-0000-0000-0000180E0000}"/>
    <cellStyle name="40% - Énfasis4 11" xfId="4069" xr:uid="{00000000-0005-0000-0000-0000190E0000}"/>
    <cellStyle name="40% - Énfasis4 12" xfId="4070" xr:uid="{00000000-0005-0000-0000-00001A0E0000}"/>
    <cellStyle name="40% - Énfasis4 13" xfId="4725" xr:uid="{00000000-0005-0000-0000-00001B0E0000}"/>
    <cellStyle name="40% - Énfasis4 13 2" xfId="5103" xr:uid="{00000000-0005-0000-0000-00001C0E0000}"/>
    <cellStyle name="40% - Énfasis4 14" xfId="4769" xr:uid="{00000000-0005-0000-0000-00001D0E0000}"/>
    <cellStyle name="40% - Énfasis4 15" xfId="726" xr:uid="{00000000-0005-0000-0000-00001E0E0000}"/>
    <cellStyle name="40% - Énfasis4 2" xfId="237" xr:uid="{00000000-0005-0000-0000-0000E1000000}"/>
    <cellStyle name="40% - Énfasis4 2 2" xfId="5458" xr:uid="{00000000-0005-0000-0000-0000200E0000}"/>
    <cellStyle name="40% - Énfasis4 2 2 2" xfId="5935" xr:uid="{00000000-0005-0000-0000-0000210E0000}"/>
    <cellStyle name="40% - Énfasis4 2 3" xfId="5459" xr:uid="{00000000-0005-0000-0000-0000220E0000}"/>
    <cellStyle name="40% - Énfasis4 2 4" xfId="5302" xr:uid="{00000000-0005-0000-0000-0000230E0000}"/>
    <cellStyle name="40% - Énfasis4 3" xfId="238" xr:uid="{00000000-0005-0000-0000-0000E2000000}"/>
    <cellStyle name="40% - Énfasis4 3 2" xfId="239" xr:uid="{00000000-0005-0000-0000-0000E3000000}"/>
    <cellStyle name="40% - Énfasis4 3 2 2" xfId="5460" xr:uid="{00000000-0005-0000-0000-0000250E0000}"/>
    <cellStyle name="40% - Énfasis4 3 3" xfId="240" xr:uid="{00000000-0005-0000-0000-0000E4000000}"/>
    <cellStyle name="40% - Énfasis4 3 3 2" xfId="5461" xr:uid="{00000000-0005-0000-0000-0000260E0000}"/>
    <cellStyle name="40% - Énfasis4 4" xfId="241" xr:uid="{00000000-0005-0000-0000-0000E5000000}"/>
    <cellStyle name="40% - Énfasis4 4 2" xfId="242" xr:uid="{00000000-0005-0000-0000-0000E6000000}"/>
    <cellStyle name="40% - Énfasis4 4 2 2" xfId="5462" xr:uid="{00000000-0005-0000-0000-0000280E0000}"/>
    <cellStyle name="40% - Énfasis4 4 3" xfId="5463" xr:uid="{00000000-0005-0000-0000-0000290E0000}"/>
    <cellStyle name="40% - Énfasis4 4 4" xfId="5866" xr:uid="{00000000-0005-0000-0000-00002A0E0000}"/>
    <cellStyle name="40% - Énfasis4 4 5" xfId="4071" xr:uid="{00000000-0005-0000-0000-0000270E0000}"/>
    <cellStyle name="40% - Énfasis4 5" xfId="243" xr:uid="{00000000-0005-0000-0000-0000E7000000}"/>
    <cellStyle name="40% - Énfasis4 5 2" xfId="4072" xr:uid="{00000000-0005-0000-0000-00002B0E0000}"/>
    <cellStyle name="40% - Énfasis4 6" xfId="4073" xr:uid="{00000000-0005-0000-0000-00002C0E0000}"/>
    <cellStyle name="40% - Énfasis4 7" xfId="4074" xr:uid="{00000000-0005-0000-0000-00002D0E0000}"/>
    <cellStyle name="40% - Énfasis4 8" xfId="4075" xr:uid="{00000000-0005-0000-0000-00002E0E0000}"/>
    <cellStyle name="40% - Énfasis4 9" xfId="4076" xr:uid="{00000000-0005-0000-0000-00002F0E0000}"/>
    <cellStyle name="40% - Énfasis5 10" xfId="4077" xr:uid="{00000000-0005-0000-0000-0000300E0000}"/>
    <cellStyle name="40% - Énfasis5 11" xfId="4078" xr:uid="{00000000-0005-0000-0000-0000310E0000}"/>
    <cellStyle name="40% - Énfasis5 12" xfId="4079" xr:uid="{00000000-0005-0000-0000-0000320E0000}"/>
    <cellStyle name="40% - Énfasis5 13" xfId="4721" xr:uid="{00000000-0005-0000-0000-0000330E0000}"/>
    <cellStyle name="40% - Énfasis5 13 2" xfId="5101" xr:uid="{00000000-0005-0000-0000-0000340E0000}"/>
    <cellStyle name="40% - Énfasis5 14" xfId="4770" xr:uid="{00000000-0005-0000-0000-0000350E0000}"/>
    <cellStyle name="40% - Énfasis5 15" xfId="727" xr:uid="{00000000-0005-0000-0000-0000360E0000}"/>
    <cellStyle name="40% - Énfasis5 2" xfId="244" xr:uid="{00000000-0005-0000-0000-0000E8000000}"/>
    <cellStyle name="40% - Énfasis5 2 2" xfId="5464" xr:uid="{00000000-0005-0000-0000-0000380E0000}"/>
    <cellStyle name="40% - Énfasis5 2 2 2" xfId="5936" xr:uid="{00000000-0005-0000-0000-0000390E0000}"/>
    <cellStyle name="40% - Énfasis5 2 3" xfId="5465" xr:uid="{00000000-0005-0000-0000-00003A0E0000}"/>
    <cellStyle name="40% - Énfasis5 3" xfId="245" xr:uid="{00000000-0005-0000-0000-0000E9000000}"/>
    <cellStyle name="40% - Énfasis5 3 2" xfId="246" xr:uid="{00000000-0005-0000-0000-0000EA000000}"/>
    <cellStyle name="40% - Énfasis5 3 2 2" xfId="5466" xr:uid="{00000000-0005-0000-0000-00003C0E0000}"/>
    <cellStyle name="40% - Énfasis5 3 3" xfId="247" xr:uid="{00000000-0005-0000-0000-0000EB000000}"/>
    <cellStyle name="40% - Énfasis5 3 3 2" xfId="5467" xr:uid="{00000000-0005-0000-0000-00003D0E0000}"/>
    <cellStyle name="40% - Énfasis5 4" xfId="248" xr:uid="{00000000-0005-0000-0000-0000EC000000}"/>
    <cellStyle name="40% - Énfasis5 4 2" xfId="249" xr:uid="{00000000-0005-0000-0000-0000ED000000}"/>
    <cellStyle name="40% - Énfasis5 4 2 2" xfId="5468" xr:uid="{00000000-0005-0000-0000-00003F0E0000}"/>
    <cellStyle name="40% - Énfasis5 4 3" xfId="5469" xr:uid="{00000000-0005-0000-0000-0000400E0000}"/>
    <cellStyle name="40% - Énfasis5 4 4" xfId="5867" xr:uid="{00000000-0005-0000-0000-0000410E0000}"/>
    <cellStyle name="40% - Énfasis5 4 5" xfId="4080" xr:uid="{00000000-0005-0000-0000-00003E0E0000}"/>
    <cellStyle name="40% - Énfasis5 5" xfId="250" xr:uid="{00000000-0005-0000-0000-0000EE000000}"/>
    <cellStyle name="40% - Énfasis5 5 2" xfId="4081" xr:uid="{00000000-0005-0000-0000-0000420E0000}"/>
    <cellStyle name="40% - Énfasis5 6" xfId="4082" xr:uid="{00000000-0005-0000-0000-0000430E0000}"/>
    <cellStyle name="40% - Énfasis5 7" xfId="4083" xr:uid="{00000000-0005-0000-0000-0000440E0000}"/>
    <cellStyle name="40% - Énfasis5 8" xfId="4084" xr:uid="{00000000-0005-0000-0000-0000450E0000}"/>
    <cellStyle name="40% - Énfasis5 9" xfId="4085" xr:uid="{00000000-0005-0000-0000-0000460E0000}"/>
    <cellStyle name="40% - Énfasis6 10" xfId="4086" xr:uid="{00000000-0005-0000-0000-0000470E0000}"/>
    <cellStyle name="40% - Énfasis6 11" xfId="4087" xr:uid="{00000000-0005-0000-0000-0000480E0000}"/>
    <cellStyle name="40% - Énfasis6 12" xfId="4088" xr:uid="{00000000-0005-0000-0000-0000490E0000}"/>
    <cellStyle name="40% - Énfasis6 13" xfId="4717" xr:uid="{00000000-0005-0000-0000-00004A0E0000}"/>
    <cellStyle name="40% - Énfasis6 13 2" xfId="5099" xr:uid="{00000000-0005-0000-0000-00004B0E0000}"/>
    <cellStyle name="40% - Énfasis6 14" xfId="4771" xr:uid="{00000000-0005-0000-0000-00004C0E0000}"/>
    <cellStyle name="40% - Énfasis6 15" xfId="728" xr:uid="{00000000-0005-0000-0000-00004D0E0000}"/>
    <cellStyle name="40% - Énfasis6 2" xfId="251" xr:uid="{00000000-0005-0000-0000-0000EF000000}"/>
    <cellStyle name="40% - Énfasis6 2 2" xfId="5470" xr:uid="{00000000-0005-0000-0000-00004F0E0000}"/>
    <cellStyle name="40% - Énfasis6 2 2 2" xfId="5937" xr:uid="{00000000-0005-0000-0000-0000500E0000}"/>
    <cellStyle name="40% - Énfasis6 2 3" xfId="5471" xr:uid="{00000000-0005-0000-0000-0000510E0000}"/>
    <cellStyle name="40% - Énfasis6 3" xfId="252" xr:uid="{00000000-0005-0000-0000-0000F0000000}"/>
    <cellStyle name="40% - Énfasis6 3 2" xfId="253" xr:uid="{00000000-0005-0000-0000-0000F1000000}"/>
    <cellStyle name="40% - Énfasis6 3 2 2" xfId="5472" xr:uid="{00000000-0005-0000-0000-0000530E0000}"/>
    <cellStyle name="40% - Énfasis6 3 3" xfId="254" xr:uid="{00000000-0005-0000-0000-0000F2000000}"/>
    <cellStyle name="40% - Énfasis6 3 3 2" xfId="5473" xr:uid="{00000000-0005-0000-0000-0000540E0000}"/>
    <cellStyle name="40% - Énfasis6 4" xfId="255" xr:uid="{00000000-0005-0000-0000-0000F3000000}"/>
    <cellStyle name="40% - Énfasis6 4 2" xfId="256" xr:uid="{00000000-0005-0000-0000-0000F4000000}"/>
    <cellStyle name="40% - Énfasis6 4 2 2" xfId="5474" xr:uid="{00000000-0005-0000-0000-0000560E0000}"/>
    <cellStyle name="40% - Énfasis6 4 3" xfId="5475" xr:uid="{00000000-0005-0000-0000-0000570E0000}"/>
    <cellStyle name="40% - Énfasis6 4 4" xfId="5868" xr:uid="{00000000-0005-0000-0000-0000580E0000}"/>
    <cellStyle name="40% - Énfasis6 4 5" xfId="4089" xr:uid="{00000000-0005-0000-0000-0000550E0000}"/>
    <cellStyle name="40% - Énfasis6 5" xfId="257" xr:uid="{00000000-0005-0000-0000-0000F5000000}"/>
    <cellStyle name="40% - Énfasis6 5 2" xfId="4090" xr:uid="{00000000-0005-0000-0000-0000590E0000}"/>
    <cellStyle name="40% - Énfasis6 6" xfId="4091" xr:uid="{00000000-0005-0000-0000-00005A0E0000}"/>
    <cellStyle name="40% - Énfasis6 7" xfId="4092" xr:uid="{00000000-0005-0000-0000-00005B0E0000}"/>
    <cellStyle name="40% - Énfasis6 8" xfId="4093" xr:uid="{00000000-0005-0000-0000-00005C0E0000}"/>
    <cellStyle name="40% - Énfasis6 9" xfId="4094" xr:uid="{00000000-0005-0000-0000-00005D0E0000}"/>
    <cellStyle name="60% - Accent1" xfId="258" xr:uid="{00000000-0005-0000-0000-0000F6000000}"/>
    <cellStyle name="60% - Accent1 2" xfId="259" xr:uid="{00000000-0005-0000-0000-0000F7000000}"/>
    <cellStyle name="60% - Accent1 3" xfId="4095" xr:uid="{00000000-0005-0000-0000-0000600E0000}"/>
    <cellStyle name="60% - Accent1 4" xfId="4096" xr:uid="{00000000-0005-0000-0000-0000610E0000}"/>
    <cellStyle name="60% - Accent1 5" xfId="4097" xr:uid="{00000000-0005-0000-0000-0000620E0000}"/>
    <cellStyle name="60% - Accent1 6" xfId="4098" xr:uid="{00000000-0005-0000-0000-0000630E0000}"/>
    <cellStyle name="60% - Accent2" xfId="260" xr:uid="{00000000-0005-0000-0000-0000F8000000}"/>
    <cellStyle name="60% - Accent2 2" xfId="261" xr:uid="{00000000-0005-0000-0000-0000F9000000}"/>
    <cellStyle name="60% - Accent2 3" xfId="4099" xr:uid="{00000000-0005-0000-0000-0000660E0000}"/>
    <cellStyle name="60% - Accent2 4" xfId="4100" xr:uid="{00000000-0005-0000-0000-0000670E0000}"/>
    <cellStyle name="60% - Accent2 5" xfId="4101" xr:uid="{00000000-0005-0000-0000-0000680E0000}"/>
    <cellStyle name="60% - Accent2 6" xfId="4102" xr:uid="{00000000-0005-0000-0000-0000690E0000}"/>
    <cellStyle name="60% - Accent3" xfId="262" xr:uid="{00000000-0005-0000-0000-0000FA000000}"/>
    <cellStyle name="60% - Accent3 2" xfId="263" xr:uid="{00000000-0005-0000-0000-0000FB000000}"/>
    <cellStyle name="60% - Accent3 2 2" xfId="4887" xr:uid="{00000000-0005-0000-0000-00006C0E0000}"/>
    <cellStyle name="60% - Accent3 3" xfId="4103" xr:uid="{00000000-0005-0000-0000-00006D0E0000}"/>
    <cellStyle name="60% - Accent3 3 2" xfId="4888" xr:uid="{00000000-0005-0000-0000-00006E0E0000}"/>
    <cellStyle name="60% - Accent3 4" xfId="4104" xr:uid="{00000000-0005-0000-0000-00006F0E0000}"/>
    <cellStyle name="60% - Accent3 4 2" xfId="4889" xr:uid="{00000000-0005-0000-0000-0000700E0000}"/>
    <cellStyle name="60% - Accent3 5" xfId="4105" xr:uid="{00000000-0005-0000-0000-0000710E0000}"/>
    <cellStyle name="60% - Accent3 5 2" xfId="4890" xr:uid="{00000000-0005-0000-0000-0000720E0000}"/>
    <cellStyle name="60% - Accent3 6" xfId="4106" xr:uid="{00000000-0005-0000-0000-0000730E0000}"/>
    <cellStyle name="60% - Accent3 6 2" xfId="4891" xr:uid="{00000000-0005-0000-0000-0000740E0000}"/>
    <cellStyle name="60% - Accent4" xfId="264" xr:uid="{00000000-0005-0000-0000-0000FC000000}"/>
    <cellStyle name="60% - Accent4 2" xfId="265" xr:uid="{00000000-0005-0000-0000-0000FD000000}"/>
    <cellStyle name="60% - Accent4 2 2" xfId="4892" xr:uid="{00000000-0005-0000-0000-0000770E0000}"/>
    <cellStyle name="60% - Accent4 3" xfId="4107" xr:uid="{00000000-0005-0000-0000-0000780E0000}"/>
    <cellStyle name="60% - Accent4 3 2" xfId="4893" xr:uid="{00000000-0005-0000-0000-0000790E0000}"/>
    <cellStyle name="60% - Accent4 4" xfId="4108" xr:uid="{00000000-0005-0000-0000-00007A0E0000}"/>
    <cellStyle name="60% - Accent4 4 2" xfId="4894" xr:uid="{00000000-0005-0000-0000-00007B0E0000}"/>
    <cellStyle name="60% - Accent4 5" xfId="4109" xr:uid="{00000000-0005-0000-0000-00007C0E0000}"/>
    <cellStyle name="60% - Accent4 5 2" xfId="4895" xr:uid="{00000000-0005-0000-0000-00007D0E0000}"/>
    <cellStyle name="60% - Accent4 6" xfId="4110" xr:uid="{00000000-0005-0000-0000-00007E0E0000}"/>
    <cellStyle name="60% - Accent4 6 2" xfId="4896" xr:uid="{00000000-0005-0000-0000-00007F0E0000}"/>
    <cellStyle name="60% - Accent5" xfId="266" xr:uid="{00000000-0005-0000-0000-0000FE000000}"/>
    <cellStyle name="60% - Accent5 2" xfId="267" xr:uid="{00000000-0005-0000-0000-0000FF000000}"/>
    <cellStyle name="60% - Accent5 3" xfId="4111" xr:uid="{00000000-0005-0000-0000-0000820E0000}"/>
    <cellStyle name="60% - Accent5 4" xfId="4112" xr:uid="{00000000-0005-0000-0000-0000830E0000}"/>
    <cellStyle name="60% - Accent5 5" xfId="4113" xr:uid="{00000000-0005-0000-0000-0000840E0000}"/>
    <cellStyle name="60% - Accent5 6" xfId="4114" xr:uid="{00000000-0005-0000-0000-0000850E0000}"/>
    <cellStyle name="60% - Accent6" xfId="268" xr:uid="{00000000-0005-0000-0000-000000010000}"/>
    <cellStyle name="60% - Accent6 2" xfId="269" xr:uid="{00000000-0005-0000-0000-000001010000}"/>
    <cellStyle name="60% - Accent6 2 2" xfId="4897" xr:uid="{00000000-0005-0000-0000-0000880E0000}"/>
    <cellStyle name="60% - Accent6 3" xfId="4115" xr:uid="{00000000-0005-0000-0000-0000890E0000}"/>
    <cellStyle name="60% - Accent6 3 2" xfId="4898" xr:uid="{00000000-0005-0000-0000-00008A0E0000}"/>
    <cellStyle name="60% - Accent6 4" xfId="4116" xr:uid="{00000000-0005-0000-0000-00008B0E0000}"/>
    <cellStyle name="60% - Accent6 4 2" xfId="4899" xr:uid="{00000000-0005-0000-0000-00008C0E0000}"/>
    <cellStyle name="60% - Accent6 5" xfId="4117" xr:uid="{00000000-0005-0000-0000-00008D0E0000}"/>
    <cellStyle name="60% - Accent6 5 2" xfId="4900" xr:uid="{00000000-0005-0000-0000-00008E0E0000}"/>
    <cellStyle name="60% - Accent6 6" xfId="4118" xr:uid="{00000000-0005-0000-0000-00008F0E0000}"/>
    <cellStyle name="60% - Accent6 6 2" xfId="4901" xr:uid="{00000000-0005-0000-0000-0000900E0000}"/>
    <cellStyle name="60% - Ênfase1" xfId="5275" xr:uid="{00000000-0005-0000-0000-0000910E0000}"/>
    <cellStyle name="60% - Ênfase2" xfId="5276" xr:uid="{00000000-0005-0000-0000-0000920E0000}"/>
    <cellStyle name="60% - Ênfase3" xfId="5277" xr:uid="{00000000-0005-0000-0000-0000930E0000}"/>
    <cellStyle name="60% - Ênfase4" xfId="5278" xr:uid="{00000000-0005-0000-0000-0000940E0000}"/>
    <cellStyle name="60% - Ênfase5" xfId="5279" xr:uid="{00000000-0005-0000-0000-0000950E0000}"/>
    <cellStyle name="60% - Ênfase6" xfId="5280" xr:uid="{00000000-0005-0000-0000-0000960E0000}"/>
    <cellStyle name="60% - Énfasis1 10" xfId="4119" xr:uid="{00000000-0005-0000-0000-0000970E0000}"/>
    <cellStyle name="60% - Énfasis1 11" xfId="4120" xr:uid="{00000000-0005-0000-0000-0000980E0000}"/>
    <cellStyle name="60% - Énfasis1 12" xfId="4121" xr:uid="{00000000-0005-0000-0000-0000990E0000}"/>
    <cellStyle name="60% - Énfasis1 13" xfId="4736" xr:uid="{00000000-0005-0000-0000-00009A0E0000}"/>
    <cellStyle name="60% - Énfasis1 14" xfId="4772" xr:uid="{00000000-0005-0000-0000-00009B0E0000}"/>
    <cellStyle name="60% - Énfasis1 15" xfId="729" xr:uid="{00000000-0005-0000-0000-00009C0E0000}"/>
    <cellStyle name="60% - Énfasis1 2" xfId="270" xr:uid="{00000000-0005-0000-0000-000002010000}"/>
    <cellStyle name="60% - Énfasis1 2 2" xfId="5476" xr:uid="{00000000-0005-0000-0000-00009E0E0000}"/>
    <cellStyle name="60% - Énfasis1 2 3" xfId="5477" xr:uid="{00000000-0005-0000-0000-00009F0E0000}"/>
    <cellStyle name="60% - Énfasis1 3" xfId="271" xr:uid="{00000000-0005-0000-0000-000003010000}"/>
    <cellStyle name="60% - Énfasis1 3 2" xfId="272" xr:uid="{00000000-0005-0000-0000-000004010000}"/>
    <cellStyle name="60% - Énfasis1 3 2 2" xfId="5478" xr:uid="{00000000-0005-0000-0000-0000A10E0000}"/>
    <cellStyle name="60% - Énfasis1 3 3" xfId="5479" xr:uid="{00000000-0005-0000-0000-0000A20E0000}"/>
    <cellStyle name="60% - Énfasis1 4" xfId="273" xr:uid="{00000000-0005-0000-0000-000005010000}"/>
    <cellStyle name="60% - Énfasis1 4 2" xfId="5480" xr:uid="{00000000-0005-0000-0000-0000A40E0000}"/>
    <cellStyle name="60% - Énfasis1 4 3" xfId="5481" xr:uid="{00000000-0005-0000-0000-0000A50E0000}"/>
    <cellStyle name="60% - Énfasis1 4 4" xfId="5869" xr:uid="{00000000-0005-0000-0000-0000A60E0000}"/>
    <cellStyle name="60% - Énfasis1 4 5" xfId="4122" xr:uid="{00000000-0005-0000-0000-0000A30E0000}"/>
    <cellStyle name="60% - Énfasis1 5" xfId="4123" xr:uid="{00000000-0005-0000-0000-0000A70E0000}"/>
    <cellStyle name="60% - Énfasis1 6" xfId="4124" xr:uid="{00000000-0005-0000-0000-0000A80E0000}"/>
    <cellStyle name="60% - Énfasis1 7" xfId="4125" xr:uid="{00000000-0005-0000-0000-0000A90E0000}"/>
    <cellStyle name="60% - Énfasis1 8" xfId="4126" xr:uid="{00000000-0005-0000-0000-0000AA0E0000}"/>
    <cellStyle name="60% - Énfasis1 9" xfId="4127" xr:uid="{00000000-0005-0000-0000-0000AB0E0000}"/>
    <cellStyle name="60% - Énfasis2 10" xfId="4128" xr:uid="{00000000-0005-0000-0000-0000AC0E0000}"/>
    <cellStyle name="60% - Énfasis2 11" xfId="4129" xr:uid="{00000000-0005-0000-0000-0000AD0E0000}"/>
    <cellStyle name="60% - Énfasis2 12" xfId="4130" xr:uid="{00000000-0005-0000-0000-0000AE0E0000}"/>
    <cellStyle name="60% - Énfasis2 13" xfId="4732" xr:uid="{00000000-0005-0000-0000-0000AF0E0000}"/>
    <cellStyle name="60% - Énfasis2 14" xfId="4773" xr:uid="{00000000-0005-0000-0000-0000B00E0000}"/>
    <cellStyle name="60% - Énfasis2 15" xfId="730" xr:uid="{00000000-0005-0000-0000-0000B10E0000}"/>
    <cellStyle name="60% - Énfasis2 2" xfId="274" xr:uid="{00000000-0005-0000-0000-000006010000}"/>
    <cellStyle name="60% - Énfasis2 2 2" xfId="5482" xr:uid="{00000000-0005-0000-0000-0000B30E0000}"/>
    <cellStyle name="60% - Énfasis2 2 3" xfId="5483" xr:uid="{00000000-0005-0000-0000-0000B40E0000}"/>
    <cellStyle name="60% - Énfasis2 3" xfId="275" xr:uid="{00000000-0005-0000-0000-000007010000}"/>
    <cellStyle name="60% - Énfasis2 3 2" xfId="276" xr:uid="{00000000-0005-0000-0000-000008010000}"/>
    <cellStyle name="60% - Énfasis2 3 2 2" xfId="5484" xr:uid="{00000000-0005-0000-0000-0000B60E0000}"/>
    <cellStyle name="60% - Énfasis2 3 3" xfId="5485" xr:uid="{00000000-0005-0000-0000-0000B70E0000}"/>
    <cellStyle name="60% - Énfasis2 4" xfId="277" xr:uid="{00000000-0005-0000-0000-000009010000}"/>
    <cellStyle name="60% - Énfasis2 4 2" xfId="5486" xr:uid="{00000000-0005-0000-0000-0000B90E0000}"/>
    <cellStyle name="60% - Énfasis2 4 3" xfId="5487" xr:uid="{00000000-0005-0000-0000-0000BA0E0000}"/>
    <cellStyle name="60% - Énfasis2 4 4" xfId="5870" xr:uid="{00000000-0005-0000-0000-0000BB0E0000}"/>
    <cellStyle name="60% - Énfasis2 4 5" xfId="4131" xr:uid="{00000000-0005-0000-0000-0000B80E0000}"/>
    <cellStyle name="60% - Énfasis2 5" xfId="4132" xr:uid="{00000000-0005-0000-0000-0000BC0E0000}"/>
    <cellStyle name="60% - Énfasis2 6" xfId="4133" xr:uid="{00000000-0005-0000-0000-0000BD0E0000}"/>
    <cellStyle name="60% - Énfasis2 7" xfId="4134" xr:uid="{00000000-0005-0000-0000-0000BE0E0000}"/>
    <cellStyle name="60% - Énfasis2 8" xfId="4135" xr:uid="{00000000-0005-0000-0000-0000BF0E0000}"/>
    <cellStyle name="60% - Énfasis2 9" xfId="4136" xr:uid="{00000000-0005-0000-0000-0000C00E0000}"/>
    <cellStyle name="60% - Énfasis3 10" xfId="4137" xr:uid="{00000000-0005-0000-0000-0000C10E0000}"/>
    <cellStyle name="60% - Énfasis3 11" xfId="4138" xr:uid="{00000000-0005-0000-0000-0000C20E0000}"/>
    <cellStyle name="60% - Énfasis3 12" xfId="4139" xr:uid="{00000000-0005-0000-0000-0000C30E0000}"/>
    <cellStyle name="60% - Énfasis3 13" xfId="4728" xr:uid="{00000000-0005-0000-0000-0000C40E0000}"/>
    <cellStyle name="60% - Énfasis3 14" xfId="4774" xr:uid="{00000000-0005-0000-0000-0000C50E0000}"/>
    <cellStyle name="60% - Énfasis3 15" xfId="731" xr:uid="{00000000-0005-0000-0000-0000C60E0000}"/>
    <cellStyle name="60% - Énfasis3 2" xfId="278" xr:uid="{00000000-0005-0000-0000-00000A010000}"/>
    <cellStyle name="60% - Énfasis3 2 2" xfId="5488" xr:uid="{00000000-0005-0000-0000-0000C80E0000}"/>
    <cellStyle name="60% - Énfasis3 2 3" xfId="5489" xr:uid="{00000000-0005-0000-0000-0000C90E0000}"/>
    <cellStyle name="60% - Énfasis3 3" xfId="279" xr:uid="{00000000-0005-0000-0000-00000B010000}"/>
    <cellStyle name="60% - Énfasis3 3 2" xfId="280" xr:uid="{00000000-0005-0000-0000-00000C010000}"/>
    <cellStyle name="60% - Énfasis3 3 2 2" xfId="5490" xr:uid="{00000000-0005-0000-0000-0000CB0E0000}"/>
    <cellStyle name="60% - Énfasis3 3 3" xfId="5491" xr:uid="{00000000-0005-0000-0000-0000CC0E0000}"/>
    <cellStyle name="60% - Énfasis3 4" xfId="281" xr:uid="{00000000-0005-0000-0000-00000D010000}"/>
    <cellStyle name="60% - Énfasis3 4 2" xfId="5492" xr:uid="{00000000-0005-0000-0000-0000CE0E0000}"/>
    <cellStyle name="60% - Énfasis3 4 3" xfId="5493" xr:uid="{00000000-0005-0000-0000-0000CF0E0000}"/>
    <cellStyle name="60% - Énfasis3 4 4" xfId="5871" xr:uid="{00000000-0005-0000-0000-0000D00E0000}"/>
    <cellStyle name="60% - Énfasis3 4 5" xfId="4140" xr:uid="{00000000-0005-0000-0000-0000CD0E0000}"/>
    <cellStyle name="60% - Énfasis3 5" xfId="4141" xr:uid="{00000000-0005-0000-0000-0000D10E0000}"/>
    <cellStyle name="60% - Énfasis3 6" xfId="4142" xr:uid="{00000000-0005-0000-0000-0000D20E0000}"/>
    <cellStyle name="60% - Énfasis3 7" xfId="4143" xr:uid="{00000000-0005-0000-0000-0000D30E0000}"/>
    <cellStyle name="60% - Énfasis3 8" xfId="4144" xr:uid="{00000000-0005-0000-0000-0000D40E0000}"/>
    <cellStyle name="60% - Énfasis3 9" xfId="4145" xr:uid="{00000000-0005-0000-0000-0000D50E0000}"/>
    <cellStyle name="60% - Énfasis4 10" xfId="4146" xr:uid="{00000000-0005-0000-0000-0000D60E0000}"/>
    <cellStyle name="60% - Énfasis4 11" xfId="4147" xr:uid="{00000000-0005-0000-0000-0000D70E0000}"/>
    <cellStyle name="60% - Énfasis4 12" xfId="4148" xr:uid="{00000000-0005-0000-0000-0000D80E0000}"/>
    <cellStyle name="60% - Énfasis4 13" xfId="4724" xr:uid="{00000000-0005-0000-0000-0000D90E0000}"/>
    <cellStyle name="60% - Énfasis4 14" xfId="4775" xr:uid="{00000000-0005-0000-0000-0000DA0E0000}"/>
    <cellStyle name="60% - Énfasis4 15" xfId="732" xr:uid="{00000000-0005-0000-0000-0000DB0E0000}"/>
    <cellStyle name="60% - Énfasis4 2" xfId="282" xr:uid="{00000000-0005-0000-0000-00000E010000}"/>
    <cellStyle name="60% - Énfasis4 2 2" xfId="5494" xr:uid="{00000000-0005-0000-0000-0000DD0E0000}"/>
    <cellStyle name="60% - Énfasis4 2 3" xfId="5495" xr:uid="{00000000-0005-0000-0000-0000DE0E0000}"/>
    <cellStyle name="60% - Énfasis4 3" xfId="283" xr:uid="{00000000-0005-0000-0000-00000F010000}"/>
    <cellStyle name="60% - Énfasis4 3 2" xfId="284" xr:uid="{00000000-0005-0000-0000-000010010000}"/>
    <cellStyle name="60% - Énfasis4 3 2 2" xfId="5496" xr:uid="{00000000-0005-0000-0000-0000E00E0000}"/>
    <cellStyle name="60% - Énfasis4 3 3" xfId="5497" xr:uid="{00000000-0005-0000-0000-0000E10E0000}"/>
    <cellStyle name="60% - Énfasis4 4" xfId="285" xr:uid="{00000000-0005-0000-0000-000011010000}"/>
    <cellStyle name="60% - Énfasis4 4 2" xfId="5498" xr:uid="{00000000-0005-0000-0000-0000E30E0000}"/>
    <cellStyle name="60% - Énfasis4 4 3" xfId="5499" xr:uid="{00000000-0005-0000-0000-0000E40E0000}"/>
    <cellStyle name="60% - Énfasis4 4 4" xfId="5872" xr:uid="{00000000-0005-0000-0000-0000E50E0000}"/>
    <cellStyle name="60% - Énfasis4 4 5" xfId="4149" xr:uid="{00000000-0005-0000-0000-0000E20E0000}"/>
    <cellStyle name="60% - Énfasis4 5" xfId="4150" xr:uid="{00000000-0005-0000-0000-0000E60E0000}"/>
    <cellStyle name="60% - Énfasis4 6" xfId="4151" xr:uid="{00000000-0005-0000-0000-0000E70E0000}"/>
    <cellStyle name="60% - Énfasis4 7" xfId="4152" xr:uid="{00000000-0005-0000-0000-0000E80E0000}"/>
    <cellStyle name="60% - Énfasis4 8" xfId="4153" xr:uid="{00000000-0005-0000-0000-0000E90E0000}"/>
    <cellStyle name="60% - Énfasis4 9" xfId="4154" xr:uid="{00000000-0005-0000-0000-0000EA0E0000}"/>
    <cellStyle name="60% - Énfasis5 10" xfId="4155" xr:uid="{00000000-0005-0000-0000-0000EB0E0000}"/>
    <cellStyle name="60% - Énfasis5 11" xfId="4156" xr:uid="{00000000-0005-0000-0000-0000EC0E0000}"/>
    <cellStyle name="60% - Énfasis5 12" xfId="4157" xr:uid="{00000000-0005-0000-0000-0000ED0E0000}"/>
    <cellStyle name="60% - Énfasis5 13" xfId="4720" xr:uid="{00000000-0005-0000-0000-0000EE0E0000}"/>
    <cellStyle name="60% - Énfasis5 14" xfId="4776" xr:uid="{00000000-0005-0000-0000-0000EF0E0000}"/>
    <cellStyle name="60% - Énfasis5 15" xfId="733" xr:uid="{00000000-0005-0000-0000-0000F00E0000}"/>
    <cellStyle name="60% - Énfasis5 2" xfId="286" xr:uid="{00000000-0005-0000-0000-000012010000}"/>
    <cellStyle name="60% - Énfasis5 2 2" xfId="5500" xr:uid="{00000000-0005-0000-0000-0000F20E0000}"/>
    <cellStyle name="60% - Énfasis5 2 3" xfId="5501" xr:uid="{00000000-0005-0000-0000-0000F30E0000}"/>
    <cellStyle name="60% - Énfasis5 3" xfId="287" xr:uid="{00000000-0005-0000-0000-000013010000}"/>
    <cellStyle name="60% - Énfasis5 3 2" xfId="288" xr:uid="{00000000-0005-0000-0000-000014010000}"/>
    <cellStyle name="60% - Énfasis5 3 2 2" xfId="5502" xr:uid="{00000000-0005-0000-0000-0000F50E0000}"/>
    <cellStyle name="60% - Énfasis5 3 3" xfId="5503" xr:uid="{00000000-0005-0000-0000-0000F60E0000}"/>
    <cellStyle name="60% - Énfasis5 4" xfId="289" xr:uid="{00000000-0005-0000-0000-000015010000}"/>
    <cellStyle name="60% - Énfasis5 4 2" xfId="5504" xr:uid="{00000000-0005-0000-0000-0000F80E0000}"/>
    <cellStyle name="60% - Énfasis5 4 3" xfId="5505" xr:uid="{00000000-0005-0000-0000-0000F90E0000}"/>
    <cellStyle name="60% - Énfasis5 4 4" xfId="5873" xr:uid="{00000000-0005-0000-0000-0000FA0E0000}"/>
    <cellStyle name="60% - Énfasis5 4 5" xfId="4158" xr:uid="{00000000-0005-0000-0000-0000F70E0000}"/>
    <cellStyle name="60% - Énfasis5 5" xfId="4159" xr:uid="{00000000-0005-0000-0000-0000FB0E0000}"/>
    <cellStyle name="60% - Énfasis5 6" xfId="4160" xr:uid="{00000000-0005-0000-0000-0000FC0E0000}"/>
    <cellStyle name="60% - Énfasis5 7" xfId="4161" xr:uid="{00000000-0005-0000-0000-0000FD0E0000}"/>
    <cellStyle name="60% - Énfasis5 8" xfId="4162" xr:uid="{00000000-0005-0000-0000-0000FE0E0000}"/>
    <cellStyle name="60% - Énfasis5 9" xfId="4163" xr:uid="{00000000-0005-0000-0000-0000FF0E0000}"/>
    <cellStyle name="60% - Énfasis6 10" xfId="4164" xr:uid="{00000000-0005-0000-0000-0000000F0000}"/>
    <cellStyle name="60% - Énfasis6 11" xfId="4165" xr:uid="{00000000-0005-0000-0000-0000010F0000}"/>
    <cellStyle name="60% - Énfasis6 12" xfId="4166" xr:uid="{00000000-0005-0000-0000-0000020F0000}"/>
    <cellStyle name="60% - Énfasis6 13" xfId="4716" xr:uid="{00000000-0005-0000-0000-0000030F0000}"/>
    <cellStyle name="60% - Énfasis6 14" xfId="4777" xr:uid="{00000000-0005-0000-0000-0000040F0000}"/>
    <cellStyle name="60% - Énfasis6 15" xfId="734" xr:uid="{00000000-0005-0000-0000-0000050F0000}"/>
    <cellStyle name="60% - Énfasis6 2" xfId="290" xr:uid="{00000000-0005-0000-0000-000016010000}"/>
    <cellStyle name="60% - Énfasis6 2 2" xfId="5506" xr:uid="{00000000-0005-0000-0000-0000070F0000}"/>
    <cellStyle name="60% - Énfasis6 2 3" xfId="5507" xr:uid="{00000000-0005-0000-0000-0000080F0000}"/>
    <cellStyle name="60% - Énfasis6 3" xfId="291" xr:uid="{00000000-0005-0000-0000-000017010000}"/>
    <cellStyle name="60% - Énfasis6 3 2" xfId="292" xr:uid="{00000000-0005-0000-0000-000018010000}"/>
    <cellStyle name="60% - Énfasis6 3 2 2" xfId="5508" xr:uid="{00000000-0005-0000-0000-00000A0F0000}"/>
    <cellStyle name="60% - Énfasis6 3 3" xfId="5509" xr:uid="{00000000-0005-0000-0000-00000B0F0000}"/>
    <cellStyle name="60% - Énfasis6 4" xfId="293" xr:uid="{00000000-0005-0000-0000-000019010000}"/>
    <cellStyle name="60% - Énfasis6 4 2" xfId="5510" xr:uid="{00000000-0005-0000-0000-00000D0F0000}"/>
    <cellStyle name="60% - Énfasis6 4 3" xfId="5511" xr:uid="{00000000-0005-0000-0000-00000E0F0000}"/>
    <cellStyle name="60% - Énfasis6 4 4" xfId="5874" xr:uid="{00000000-0005-0000-0000-00000F0F0000}"/>
    <cellStyle name="60% - Énfasis6 4 5" xfId="4167" xr:uid="{00000000-0005-0000-0000-00000C0F0000}"/>
    <cellStyle name="60% - Énfasis6 5" xfId="4168" xr:uid="{00000000-0005-0000-0000-0000100F0000}"/>
    <cellStyle name="60% - Énfasis6 6" xfId="4169" xr:uid="{00000000-0005-0000-0000-0000110F0000}"/>
    <cellStyle name="60% - Énfasis6 7" xfId="4170" xr:uid="{00000000-0005-0000-0000-0000120F0000}"/>
    <cellStyle name="60% - Énfasis6 8" xfId="4171" xr:uid="{00000000-0005-0000-0000-0000130F0000}"/>
    <cellStyle name="60% - Énfasis6 9" xfId="4172" xr:uid="{00000000-0005-0000-0000-0000140F0000}"/>
    <cellStyle name="6_x0019_¾I?À@%¡h¼ï©À@Ã´üµ¥Þ¾@_x0008_Uy_x0012_ÕÁ@·\È?+Á@Íòw#…»ô@_x000a_MS51500050" xfId="294" xr:uid="{00000000-0005-0000-0000-00001A010000}"/>
    <cellStyle name="Accent1" xfId="295" xr:uid="{00000000-0005-0000-0000-00001B010000}"/>
    <cellStyle name="Accent1 2" xfId="296" xr:uid="{00000000-0005-0000-0000-00001C010000}"/>
    <cellStyle name="Accent1 3" xfId="4173" xr:uid="{00000000-0005-0000-0000-0000170F0000}"/>
    <cellStyle name="Accent1 4" xfId="4174" xr:uid="{00000000-0005-0000-0000-0000180F0000}"/>
    <cellStyle name="Accent1 5" xfId="4175" xr:uid="{00000000-0005-0000-0000-0000190F0000}"/>
    <cellStyle name="Accent1 6" xfId="4176" xr:uid="{00000000-0005-0000-0000-00001A0F0000}"/>
    <cellStyle name="Accent2" xfId="297" xr:uid="{00000000-0005-0000-0000-00001D010000}"/>
    <cellStyle name="Accent2 2" xfId="298" xr:uid="{00000000-0005-0000-0000-00001E010000}"/>
    <cellStyle name="Accent2 3" xfId="4177" xr:uid="{00000000-0005-0000-0000-00001D0F0000}"/>
    <cellStyle name="Accent2 4" xfId="4178" xr:uid="{00000000-0005-0000-0000-00001E0F0000}"/>
    <cellStyle name="Accent2 5" xfId="4179" xr:uid="{00000000-0005-0000-0000-00001F0F0000}"/>
    <cellStyle name="Accent2 6" xfId="4180" xr:uid="{00000000-0005-0000-0000-0000200F0000}"/>
    <cellStyle name="Accent3" xfId="299" xr:uid="{00000000-0005-0000-0000-00001F010000}"/>
    <cellStyle name="Accent3 2" xfId="300" xr:uid="{00000000-0005-0000-0000-000020010000}"/>
    <cellStyle name="Accent3 3" xfId="4181" xr:uid="{00000000-0005-0000-0000-0000230F0000}"/>
    <cellStyle name="Accent3 4" xfId="4182" xr:uid="{00000000-0005-0000-0000-0000240F0000}"/>
    <cellStyle name="Accent3 5" xfId="4183" xr:uid="{00000000-0005-0000-0000-0000250F0000}"/>
    <cellStyle name="Accent3 6" xfId="4184" xr:uid="{00000000-0005-0000-0000-0000260F0000}"/>
    <cellStyle name="Accent4" xfId="301" xr:uid="{00000000-0005-0000-0000-000021010000}"/>
    <cellStyle name="Accent4 2" xfId="302" xr:uid="{00000000-0005-0000-0000-000022010000}"/>
    <cellStyle name="Accent4 3" xfId="4185" xr:uid="{00000000-0005-0000-0000-0000290F0000}"/>
    <cellStyle name="Accent4 4" xfId="4186" xr:uid="{00000000-0005-0000-0000-00002A0F0000}"/>
    <cellStyle name="Accent4 5" xfId="4187" xr:uid="{00000000-0005-0000-0000-00002B0F0000}"/>
    <cellStyle name="Accent4 6" xfId="4188" xr:uid="{00000000-0005-0000-0000-00002C0F0000}"/>
    <cellStyle name="Accent5" xfId="303" xr:uid="{00000000-0005-0000-0000-000023010000}"/>
    <cellStyle name="Accent5 2" xfId="304" xr:uid="{00000000-0005-0000-0000-000024010000}"/>
    <cellStyle name="Accent5 3" xfId="4189" xr:uid="{00000000-0005-0000-0000-00002F0F0000}"/>
    <cellStyle name="Accent5 4" xfId="4190" xr:uid="{00000000-0005-0000-0000-0000300F0000}"/>
    <cellStyle name="Accent5 5" xfId="4191" xr:uid="{00000000-0005-0000-0000-0000310F0000}"/>
    <cellStyle name="Accent5 6" xfId="4192" xr:uid="{00000000-0005-0000-0000-0000320F0000}"/>
    <cellStyle name="Accent6" xfId="305" xr:uid="{00000000-0005-0000-0000-000025010000}"/>
    <cellStyle name="Accent6 2" xfId="306" xr:uid="{00000000-0005-0000-0000-000026010000}"/>
    <cellStyle name="Accent6 3" xfId="4193" xr:uid="{00000000-0005-0000-0000-0000350F0000}"/>
    <cellStyle name="Accent6 4" xfId="4194" xr:uid="{00000000-0005-0000-0000-0000360F0000}"/>
    <cellStyle name="Accent6 5" xfId="4195" xr:uid="{00000000-0005-0000-0000-0000370F0000}"/>
    <cellStyle name="Accent6 6" xfId="4196" xr:uid="{00000000-0005-0000-0000-0000380F0000}"/>
    <cellStyle name="ar Preferences]_x000a__x000a_ShowControlRibbon=1_x000a__x000a_ShowIconBar=1_x000a__x000a_BorderWidth=5" xfId="5303" xr:uid="{00000000-0005-0000-0000-0000390F0000}"/>
    <cellStyle name="ar Preferences]_x000d__x000a_ShowControlRibbon=1_x000d__x000a_ShowIconBar=1_x000d__x000a_BorderWidth=5" xfId="5304" xr:uid="{00000000-0005-0000-0000-00003A0F0000}"/>
    <cellStyle name="Bad" xfId="307" xr:uid="{00000000-0005-0000-0000-000027010000}"/>
    <cellStyle name="Bad 2" xfId="308" xr:uid="{00000000-0005-0000-0000-000028010000}"/>
    <cellStyle name="Bad 3" xfId="4197" xr:uid="{00000000-0005-0000-0000-00003D0F0000}"/>
    <cellStyle name="Bad 4" xfId="4198" xr:uid="{00000000-0005-0000-0000-00003E0F0000}"/>
    <cellStyle name="Bad 5" xfId="4199" xr:uid="{00000000-0005-0000-0000-00003F0F0000}"/>
    <cellStyle name="Bad 6" xfId="4200" xr:uid="{00000000-0005-0000-0000-0000400F0000}"/>
    <cellStyle name="Bom" xfId="5281" xr:uid="{00000000-0005-0000-0000-0000410F0000}"/>
    <cellStyle name="Buena 10" xfId="4201" xr:uid="{00000000-0005-0000-0000-0000420F0000}"/>
    <cellStyle name="Buena 11" xfId="4202" xr:uid="{00000000-0005-0000-0000-0000430F0000}"/>
    <cellStyle name="Buena 12" xfId="4203" xr:uid="{00000000-0005-0000-0000-0000440F0000}"/>
    <cellStyle name="Buena 13" xfId="4749" xr:uid="{00000000-0005-0000-0000-0000450F0000}"/>
    <cellStyle name="Buena 14" xfId="4778" xr:uid="{00000000-0005-0000-0000-0000460F0000}"/>
    <cellStyle name="Buena 15" xfId="735" xr:uid="{00000000-0005-0000-0000-0000470F0000}"/>
    <cellStyle name="Buena 2" xfId="309" xr:uid="{00000000-0005-0000-0000-000029010000}"/>
    <cellStyle name="Buena 2 2" xfId="5512" xr:uid="{00000000-0005-0000-0000-0000490F0000}"/>
    <cellStyle name="Buena 2 3" xfId="5513" xr:uid="{00000000-0005-0000-0000-00004A0F0000}"/>
    <cellStyle name="Buena 3" xfId="310" xr:uid="{00000000-0005-0000-0000-00002A010000}"/>
    <cellStyle name="Buena 3 2" xfId="311" xr:uid="{00000000-0005-0000-0000-00002B010000}"/>
    <cellStyle name="Buena 3 2 2" xfId="5514" xr:uid="{00000000-0005-0000-0000-00004C0F0000}"/>
    <cellStyle name="Buena 3 3" xfId="5515" xr:uid="{00000000-0005-0000-0000-00004D0F0000}"/>
    <cellStyle name="Buena 4" xfId="4204" xr:uid="{00000000-0005-0000-0000-00004E0F0000}"/>
    <cellStyle name="Buena 4 2" xfId="5516" xr:uid="{00000000-0005-0000-0000-00004F0F0000}"/>
    <cellStyle name="Buena 4 3" xfId="5517" xr:uid="{00000000-0005-0000-0000-0000500F0000}"/>
    <cellStyle name="Buena 5" xfId="4205" xr:uid="{00000000-0005-0000-0000-0000510F0000}"/>
    <cellStyle name="Buena 6" xfId="4206" xr:uid="{00000000-0005-0000-0000-0000520F0000}"/>
    <cellStyle name="Buena 7" xfId="4207" xr:uid="{00000000-0005-0000-0000-0000530F0000}"/>
    <cellStyle name="Buena 8" xfId="4208" xr:uid="{00000000-0005-0000-0000-0000540F0000}"/>
    <cellStyle name="Buena 9" xfId="4209" xr:uid="{00000000-0005-0000-0000-0000550F0000}"/>
    <cellStyle name="Bueno 2" xfId="5981" xr:uid="{00000000-0005-0000-0000-00006F170000}"/>
    <cellStyle name="Calc Currency (0)" xfId="773" xr:uid="{00000000-0005-0000-0000-0000560F0000}"/>
    <cellStyle name="Calc Currency (0) 2" xfId="5518" xr:uid="{00000000-0005-0000-0000-0000570F0000}"/>
    <cellStyle name="Calc Currency (0) 3" xfId="5235" xr:uid="{00000000-0005-0000-0000-0000580F0000}"/>
    <cellStyle name="Calc Currency (2)" xfId="774" xr:uid="{00000000-0005-0000-0000-0000590F0000}"/>
    <cellStyle name="Calc Percent (0)" xfId="775" xr:uid="{00000000-0005-0000-0000-00005A0F0000}"/>
    <cellStyle name="Calc Percent (1)" xfId="776" xr:uid="{00000000-0005-0000-0000-00005B0F0000}"/>
    <cellStyle name="Calc Percent (2)" xfId="777" xr:uid="{00000000-0005-0000-0000-00005C0F0000}"/>
    <cellStyle name="Calc Units (0)" xfId="778" xr:uid="{00000000-0005-0000-0000-00005D0F0000}"/>
    <cellStyle name="Calc Units (0) 2" xfId="5519" xr:uid="{00000000-0005-0000-0000-00005E0F0000}"/>
    <cellStyle name="Calc Units (0) 3" xfId="5236" xr:uid="{00000000-0005-0000-0000-00005F0F0000}"/>
    <cellStyle name="Calc Units (1)" xfId="779" xr:uid="{00000000-0005-0000-0000-0000600F0000}"/>
    <cellStyle name="Calc Units (2)" xfId="780" xr:uid="{00000000-0005-0000-0000-0000610F0000}"/>
    <cellStyle name="Calculation" xfId="312" xr:uid="{00000000-0005-0000-0000-00002C010000}"/>
    <cellStyle name="Calculation 2" xfId="313" xr:uid="{00000000-0005-0000-0000-00002D010000}"/>
    <cellStyle name="Calculation 3" xfId="4210" xr:uid="{00000000-0005-0000-0000-0000640F0000}"/>
    <cellStyle name="Calculation 4" xfId="4211" xr:uid="{00000000-0005-0000-0000-0000650F0000}"/>
    <cellStyle name="Calculation 5" xfId="4212" xr:uid="{00000000-0005-0000-0000-0000660F0000}"/>
    <cellStyle name="Calculation 6" xfId="4213" xr:uid="{00000000-0005-0000-0000-0000670F0000}"/>
    <cellStyle name="Cálculo 10" xfId="4214" xr:uid="{00000000-0005-0000-0000-0000680F0000}"/>
    <cellStyle name="Cálculo 11" xfId="4215" xr:uid="{00000000-0005-0000-0000-0000690F0000}"/>
    <cellStyle name="Cálculo 12" xfId="4216" xr:uid="{00000000-0005-0000-0000-00006A0F0000}"/>
    <cellStyle name="Cálculo 13" xfId="4745" xr:uid="{00000000-0005-0000-0000-00006B0F0000}"/>
    <cellStyle name="Cálculo 14" xfId="4779" xr:uid="{00000000-0005-0000-0000-00006C0F0000}"/>
    <cellStyle name="Cálculo 15" xfId="736" xr:uid="{00000000-0005-0000-0000-00006D0F0000}"/>
    <cellStyle name="Cálculo 2" xfId="314" xr:uid="{00000000-0005-0000-0000-00002E010000}"/>
    <cellStyle name="Cálculo 2 2" xfId="5520" xr:uid="{00000000-0005-0000-0000-00006F0F0000}"/>
    <cellStyle name="Cálculo 2 3" xfId="5521" xr:uid="{00000000-0005-0000-0000-0000700F0000}"/>
    <cellStyle name="Cálculo 3" xfId="315" xr:uid="{00000000-0005-0000-0000-00002F010000}"/>
    <cellStyle name="Cálculo 3 2" xfId="316" xr:uid="{00000000-0005-0000-0000-000030010000}"/>
    <cellStyle name="Cálculo 3 2 2" xfId="5522" xr:uid="{00000000-0005-0000-0000-0000720F0000}"/>
    <cellStyle name="Cálculo 3 3" xfId="5523" xr:uid="{00000000-0005-0000-0000-0000730F0000}"/>
    <cellStyle name="Cálculo 4" xfId="317" xr:uid="{00000000-0005-0000-0000-000031010000}"/>
    <cellStyle name="Cálculo 4 2" xfId="5524" xr:uid="{00000000-0005-0000-0000-0000750F0000}"/>
    <cellStyle name="Cálculo 4 3" xfId="5525" xr:uid="{00000000-0005-0000-0000-0000760F0000}"/>
    <cellStyle name="Cálculo 4 4" xfId="5875" xr:uid="{00000000-0005-0000-0000-0000770F0000}"/>
    <cellStyle name="Cálculo 4 5" xfId="4217" xr:uid="{00000000-0005-0000-0000-0000740F0000}"/>
    <cellStyle name="Cálculo 5" xfId="4218" xr:uid="{00000000-0005-0000-0000-0000780F0000}"/>
    <cellStyle name="Cálculo 6" xfId="4219" xr:uid="{00000000-0005-0000-0000-0000790F0000}"/>
    <cellStyle name="Cálculo 7" xfId="4220" xr:uid="{00000000-0005-0000-0000-00007A0F0000}"/>
    <cellStyle name="Cálculo 8" xfId="4221" xr:uid="{00000000-0005-0000-0000-00007B0F0000}"/>
    <cellStyle name="Cálculo 9" xfId="4222" xr:uid="{00000000-0005-0000-0000-00007C0F0000}"/>
    <cellStyle name="Cancel_propuesta" xfId="5237" xr:uid="{00000000-0005-0000-0000-00007D0F0000}"/>
    <cellStyle name="CAPTUR - Modelo1" xfId="318" xr:uid="{00000000-0005-0000-0000-000032010000}"/>
    <cellStyle name="Celda de comprobación 10" xfId="4223" xr:uid="{00000000-0005-0000-0000-00007F0F0000}"/>
    <cellStyle name="Celda de comprobación 11" xfId="4224" xr:uid="{00000000-0005-0000-0000-0000800F0000}"/>
    <cellStyle name="Celda de comprobación 12" xfId="4225" xr:uid="{00000000-0005-0000-0000-0000810F0000}"/>
    <cellStyle name="Celda de comprobación 13" xfId="4743" xr:uid="{00000000-0005-0000-0000-0000820F0000}"/>
    <cellStyle name="Celda de comprobación 14" xfId="4780" xr:uid="{00000000-0005-0000-0000-0000830F0000}"/>
    <cellStyle name="Celda de comprobación 15" xfId="737" xr:uid="{00000000-0005-0000-0000-0000840F0000}"/>
    <cellStyle name="Celda de comprobación 2" xfId="319" xr:uid="{00000000-0005-0000-0000-000033010000}"/>
    <cellStyle name="Celda de comprobación 2 2" xfId="5526" xr:uid="{00000000-0005-0000-0000-0000860F0000}"/>
    <cellStyle name="Celda de comprobación 2 3" xfId="5527" xr:uid="{00000000-0005-0000-0000-0000870F0000}"/>
    <cellStyle name="Celda de comprobación 3" xfId="320" xr:uid="{00000000-0005-0000-0000-000034010000}"/>
    <cellStyle name="Celda de comprobación 3 2" xfId="321" xr:uid="{00000000-0005-0000-0000-000035010000}"/>
    <cellStyle name="Celda de comprobación 3 2 2" xfId="5528" xr:uid="{00000000-0005-0000-0000-0000890F0000}"/>
    <cellStyle name="Celda de comprobación 3 3" xfId="5529" xr:uid="{00000000-0005-0000-0000-00008A0F0000}"/>
    <cellStyle name="Celda de comprobación 4" xfId="322" xr:uid="{00000000-0005-0000-0000-000036010000}"/>
    <cellStyle name="Celda de comprobación 4 2" xfId="5530" xr:uid="{00000000-0005-0000-0000-00008C0F0000}"/>
    <cellStyle name="Celda de comprobación 4 3" xfId="5531" xr:uid="{00000000-0005-0000-0000-00008D0F0000}"/>
    <cellStyle name="Celda de comprobación 4 4" xfId="5876" xr:uid="{00000000-0005-0000-0000-00008E0F0000}"/>
    <cellStyle name="Celda de comprobación 4 5" xfId="4226" xr:uid="{00000000-0005-0000-0000-00008B0F0000}"/>
    <cellStyle name="Celda de comprobación 5" xfId="4227" xr:uid="{00000000-0005-0000-0000-00008F0F0000}"/>
    <cellStyle name="Celda de comprobación 6" xfId="4228" xr:uid="{00000000-0005-0000-0000-0000900F0000}"/>
    <cellStyle name="Celda de comprobación 7" xfId="4229" xr:uid="{00000000-0005-0000-0000-0000910F0000}"/>
    <cellStyle name="Celda de comprobación 8" xfId="4230" xr:uid="{00000000-0005-0000-0000-0000920F0000}"/>
    <cellStyle name="Celda de comprobación 9" xfId="4231" xr:uid="{00000000-0005-0000-0000-0000930F0000}"/>
    <cellStyle name="Celda vinculada 10" xfId="4232" xr:uid="{00000000-0005-0000-0000-0000940F0000}"/>
    <cellStyle name="Celda vinculada 11" xfId="4233" xr:uid="{00000000-0005-0000-0000-0000950F0000}"/>
    <cellStyle name="Celda vinculada 12" xfId="4234" xr:uid="{00000000-0005-0000-0000-0000960F0000}"/>
    <cellStyle name="Celda vinculada 13" xfId="4744" xr:uid="{00000000-0005-0000-0000-0000970F0000}"/>
    <cellStyle name="Celda vinculada 14" xfId="4781" xr:uid="{00000000-0005-0000-0000-0000980F0000}"/>
    <cellStyle name="Celda vinculada 15" xfId="738" xr:uid="{00000000-0005-0000-0000-0000990F0000}"/>
    <cellStyle name="Celda vinculada 2" xfId="323" xr:uid="{00000000-0005-0000-0000-000037010000}"/>
    <cellStyle name="Celda vinculada 2 2" xfId="5532" xr:uid="{00000000-0005-0000-0000-00009B0F0000}"/>
    <cellStyle name="Celda vinculada 2 3" xfId="5533" xr:uid="{00000000-0005-0000-0000-00009C0F0000}"/>
    <cellStyle name="Celda vinculada 3" xfId="324" xr:uid="{00000000-0005-0000-0000-000038010000}"/>
    <cellStyle name="Celda vinculada 3 2" xfId="325" xr:uid="{00000000-0005-0000-0000-000039010000}"/>
    <cellStyle name="Celda vinculada 3 2 2" xfId="5534" xr:uid="{00000000-0005-0000-0000-00009E0F0000}"/>
    <cellStyle name="Celda vinculada 3 3" xfId="5535" xr:uid="{00000000-0005-0000-0000-00009F0F0000}"/>
    <cellStyle name="Celda vinculada 4" xfId="326" xr:uid="{00000000-0005-0000-0000-00003A010000}"/>
    <cellStyle name="Celda vinculada 4 2" xfId="5536" xr:uid="{00000000-0005-0000-0000-0000A10F0000}"/>
    <cellStyle name="Celda vinculada 4 3" xfId="5537" xr:uid="{00000000-0005-0000-0000-0000A20F0000}"/>
    <cellStyle name="Celda vinculada 4 4" xfId="5877" xr:uid="{00000000-0005-0000-0000-0000A30F0000}"/>
    <cellStyle name="Celda vinculada 4 5" xfId="4235" xr:uid="{00000000-0005-0000-0000-0000A00F0000}"/>
    <cellStyle name="Celda vinculada 5" xfId="4236" xr:uid="{00000000-0005-0000-0000-0000A40F0000}"/>
    <cellStyle name="Celda vinculada 6" xfId="4237" xr:uid="{00000000-0005-0000-0000-0000A50F0000}"/>
    <cellStyle name="Celda vinculada 7" xfId="4238" xr:uid="{00000000-0005-0000-0000-0000A60F0000}"/>
    <cellStyle name="Celda vinculada 8" xfId="4239" xr:uid="{00000000-0005-0000-0000-0000A70F0000}"/>
    <cellStyle name="Celda vinculada 9" xfId="4240" xr:uid="{00000000-0005-0000-0000-0000A80F0000}"/>
    <cellStyle name="Célula de Verificação" xfId="5282" xr:uid="{00000000-0005-0000-0000-0000A90F0000}"/>
    <cellStyle name="Célula Vinculada" xfId="5283" xr:uid="{00000000-0005-0000-0000-0000AA0F0000}"/>
    <cellStyle name="Check Cell" xfId="327" xr:uid="{00000000-0005-0000-0000-00003B010000}"/>
    <cellStyle name="Check Cell 2" xfId="5538" xr:uid="{00000000-0005-0000-0000-0000AC0F0000}"/>
    <cellStyle name="Check Cell 3" xfId="5539" xr:uid="{00000000-0005-0000-0000-0000AD0F0000}"/>
    <cellStyle name="Check Cell 4" xfId="5540" xr:uid="{00000000-0005-0000-0000-0000AE0F0000}"/>
    <cellStyle name="Cifra" xfId="328" xr:uid="{00000000-0005-0000-0000-00003C010000}"/>
    <cellStyle name="Comma" xfId="329" xr:uid="{00000000-0005-0000-0000-00003D010000}"/>
    <cellStyle name="Comma [0]_#6 Temps &amp; Contractors" xfId="5238" xr:uid="{00000000-0005-0000-0000-0000B10F0000}"/>
    <cellStyle name="Comma [00]" xfId="781" xr:uid="{00000000-0005-0000-0000-0000B20F0000}"/>
    <cellStyle name="Comma [00] 2" xfId="5541" xr:uid="{00000000-0005-0000-0000-0000B30F0000}"/>
    <cellStyle name="Comma [00] 3" xfId="5239" xr:uid="{00000000-0005-0000-0000-0000B40F0000}"/>
    <cellStyle name="Comma 10" xfId="5542" xr:uid="{00000000-0005-0000-0000-0000B50F0000}"/>
    <cellStyle name="Comma 11" xfId="5543" xr:uid="{00000000-0005-0000-0000-0000B60F0000}"/>
    <cellStyle name="Comma 13" xfId="5544" xr:uid="{00000000-0005-0000-0000-0000B70F0000}"/>
    <cellStyle name="Comma 14" xfId="5545" xr:uid="{00000000-0005-0000-0000-0000B80F0000}"/>
    <cellStyle name="Comma 2" xfId="330" xr:uid="{00000000-0005-0000-0000-00003F010000}"/>
    <cellStyle name="Comma 2 2" xfId="331" xr:uid="{00000000-0005-0000-0000-000040010000}"/>
    <cellStyle name="Comma 2 2 2" xfId="332" xr:uid="{00000000-0005-0000-0000-000041010000}"/>
    <cellStyle name="Comma 2 2 2 2" xfId="5549" xr:uid="{00000000-0005-0000-0000-0000BC0F0000}"/>
    <cellStyle name="Comma 2 2 2 3" xfId="5548" xr:uid="{00000000-0005-0000-0000-0000BB0F0000}"/>
    <cellStyle name="Comma 2 2 2 4" xfId="5990" xr:uid="{00000000-0005-0000-0000-000057010000}"/>
    <cellStyle name="Comma 2 2 3" xfId="5550" xr:uid="{00000000-0005-0000-0000-0000BD0F0000}"/>
    <cellStyle name="Comma 2 2 4" xfId="5547" xr:uid="{00000000-0005-0000-0000-0000BA0F0000}"/>
    <cellStyle name="Comma 2 2 5" xfId="5972" xr:uid="{00000000-0005-0000-0000-000056010000}"/>
    <cellStyle name="Comma 2 3" xfId="5551" xr:uid="{00000000-0005-0000-0000-0000BE0F0000}"/>
    <cellStyle name="Comma 2 3 2" xfId="5552" xr:uid="{00000000-0005-0000-0000-0000BF0F0000}"/>
    <cellStyle name="Comma 2 4" xfId="5553" xr:uid="{00000000-0005-0000-0000-0000C00F0000}"/>
    <cellStyle name="Comma 2 5" xfId="5554" xr:uid="{00000000-0005-0000-0000-0000C10F0000}"/>
    <cellStyle name="Comma 2 6" xfId="5799" xr:uid="{00000000-0005-0000-0000-0000C20F0000}"/>
    <cellStyle name="Comma 2 7" xfId="5546" xr:uid="{00000000-0005-0000-0000-0000B90F0000}"/>
    <cellStyle name="Comma 2 8" xfId="5995" xr:uid="{00000000-0005-0000-0000-000055010000}"/>
    <cellStyle name="Comma 3" xfId="333" xr:uid="{00000000-0005-0000-0000-000042010000}"/>
    <cellStyle name="Comma 3 2" xfId="5556" xr:uid="{00000000-0005-0000-0000-0000C40F0000}"/>
    <cellStyle name="Comma 3 2 2" xfId="5820" xr:uid="{00000000-0005-0000-0000-0000C50F0000}"/>
    <cellStyle name="Comma 3 3" xfId="5800" xr:uid="{00000000-0005-0000-0000-0000C60F0000}"/>
    <cellStyle name="Comma 3 4" xfId="5555" xr:uid="{00000000-0005-0000-0000-0000C30F0000}"/>
    <cellStyle name="Comma 4" xfId="4806" xr:uid="{00000000-0005-0000-0000-0000C70F0000}"/>
    <cellStyle name="Comma 4 2" xfId="5116" xr:uid="{00000000-0005-0000-0000-0000C80F0000}"/>
    <cellStyle name="Comma 4 3" xfId="5557" xr:uid="{00000000-0005-0000-0000-0000C90F0000}"/>
    <cellStyle name="Comma 5" xfId="5558" xr:uid="{00000000-0005-0000-0000-0000CA0F0000}"/>
    <cellStyle name="Comma 5 2" xfId="5559" xr:uid="{00000000-0005-0000-0000-0000CB0F0000}"/>
    <cellStyle name="Comma 6" xfId="5560" xr:uid="{00000000-0005-0000-0000-0000CC0F0000}"/>
    <cellStyle name="Comma 7" xfId="5561" xr:uid="{00000000-0005-0000-0000-0000CD0F0000}"/>
    <cellStyle name="Comma 8" xfId="5562" xr:uid="{00000000-0005-0000-0000-0000CE0F0000}"/>
    <cellStyle name="Comma 9" xfId="5563" xr:uid="{00000000-0005-0000-0000-0000CF0F0000}"/>
    <cellStyle name="Comma_#6 Temps &amp; Contractors" xfId="5240" xr:uid="{00000000-0005-0000-0000-0000D00F0000}"/>
    <cellStyle name="Comma0" xfId="739" xr:uid="{00000000-0005-0000-0000-0000D10F0000}"/>
    <cellStyle name="Currency" xfId="334" xr:uid="{00000000-0005-0000-0000-000044010000}"/>
    <cellStyle name="Currency [0]_#6 Temps &amp; Contractors" xfId="5241" xr:uid="{00000000-0005-0000-0000-0000D30F0000}"/>
    <cellStyle name="Currency [00]" xfId="782" xr:uid="{00000000-0005-0000-0000-0000D40F0000}"/>
    <cellStyle name="Currency 10" xfId="5564" xr:uid="{00000000-0005-0000-0000-0000D50F0000}"/>
    <cellStyle name="Currency 11" xfId="5565" xr:uid="{00000000-0005-0000-0000-0000D60F0000}"/>
    <cellStyle name="Currency 12" xfId="5566" xr:uid="{00000000-0005-0000-0000-0000D70F0000}"/>
    <cellStyle name="Currency 2" xfId="335" xr:uid="{00000000-0005-0000-0000-000046010000}"/>
    <cellStyle name="Currency 2 2" xfId="336" xr:uid="{00000000-0005-0000-0000-000047010000}"/>
    <cellStyle name="Currency 2 2 2" xfId="337" xr:uid="{00000000-0005-0000-0000-000048010000}"/>
    <cellStyle name="Currency 2 2 2 2" xfId="5570" xr:uid="{00000000-0005-0000-0000-0000DB0F0000}"/>
    <cellStyle name="Currency 2 2 2 3" xfId="5569" xr:uid="{00000000-0005-0000-0000-0000DA0F0000}"/>
    <cellStyle name="Currency 2 2 2 4" xfId="5985" xr:uid="{00000000-0005-0000-0000-00005E010000}"/>
    <cellStyle name="Currency 2 2 3" xfId="5571" xr:uid="{00000000-0005-0000-0000-0000DC0F0000}"/>
    <cellStyle name="Currency 2 2 4" xfId="5801" xr:uid="{00000000-0005-0000-0000-0000DD0F0000}"/>
    <cellStyle name="Currency 2 2 5" xfId="5568" xr:uid="{00000000-0005-0000-0000-0000D90F0000}"/>
    <cellStyle name="Currency 2 3" xfId="5572" xr:uid="{00000000-0005-0000-0000-0000DE0F0000}"/>
    <cellStyle name="Currency 2 3 2" xfId="5573" xr:uid="{00000000-0005-0000-0000-0000DF0F0000}"/>
    <cellStyle name="Currency 2 4" xfId="5574" xr:uid="{00000000-0005-0000-0000-0000E00F0000}"/>
    <cellStyle name="Currency 2 5" xfId="5567" xr:uid="{00000000-0005-0000-0000-0000E10F0000}"/>
    <cellStyle name="Currency 2 6" xfId="705" xr:uid="{00000000-0005-0000-0000-0000D80F0000}"/>
    <cellStyle name="Currency 2 7" xfId="5971" xr:uid="{00000000-0005-0000-0000-00005C010000}"/>
    <cellStyle name="Currency 3" xfId="338" xr:uid="{00000000-0005-0000-0000-000049010000}"/>
    <cellStyle name="Currency 3 2" xfId="5576" xr:uid="{00000000-0005-0000-0000-0000E30F0000}"/>
    <cellStyle name="Currency 3 2 2" xfId="5577" xr:uid="{00000000-0005-0000-0000-0000E40F0000}"/>
    <cellStyle name="Currency 3 3" xfId="5578" xr:uid="{00000000-0005-0000-0000-0000E50F0000}"/>
    <cellStyle name="Currency 3 4" xfId="5802" xr:uid="{00000000-0005-0000-0000-0000E60F0000}"/>
    <cellStyle name="Currency 3 5" xfId="5575" xr:uid="{00000000-0005-0000-0000-0000E20F0000}"/>
    <cellStyle name="Currency 4" xfId="5579" xr:uid="{00000000-0005-0000-0000-0000E70F0000}"/>
    <cellStyle name="Currency 4 2" xfId="5580" xr:uid="{00000000-0005-0000-0000-0000E80F0000}"/>
    <cellStyle name="Currency 4 2 2" xfId="5581" xr:uid="{00000000-0005-0000-0000-0000E90F0000}"/>
    <cellStyle name="Currency 4 3" xfId="5582" xr:uid="{00000000-0005-0000-0000-0000EA0F0000}"/>
    <cellStyle name="Currency 4 3 2" xfId="5583" xr:uid="{00000000-0005-0000-0000-0000EB0F0000}"/>
    <cellStyle name="Currency 4 4" xfId="5584" xr:uid="{00000000-0005-0000-0000-0000EC0F0000}"/>
    <cellStyle name="Currency 5" xfId="5585" xr:uid="{00000000-0005-0000-0000-0000ED0F0000}"/>
    <cellStyle name="Currency 5 2" xfId="5586" xr:uid="{00000000-0005-0000-0000-0000EE0F0000}"/>
    <cellStyle name="Currency 5 3" xfId="5587" xr:uid="{00000000-0005-0000-0000-0000EF0F0000}"/>
    <cellStyle name="Currency 6" xfId="5588" xr:uid="{00000000-0005-0000-0000-0000F00F0000}"/>
    <cellStyle name="Currency 6 2" xfId="5589" xr:uid="{00000000-0005-0000-0000-0000F10F0000}"/>
    <cellStyle name="Currency 7" xfId="5590" xr:uid="{00000000-0005-0000-0000-0000F20F0000}"/>
    <cellStyle name="Currency 7 2" xfId="5591" xr:uid="{00000000-0005-0000-0000-0000F30F0000}"/>
    <cellStyle name="Currency 8" xfId="5592" xr:uid="{00000000-0005-0000-0000-0000F40F0000}"/>
    <cellStyle name="Currency 8 2" xfId="5593" xr:uid="{00000000-0005-0000-0000-0000F50F0000}"/>
    <cellStyle name="Currency 9" xfId="5594" xr:uid="{00000000-0005-0000-0000-0000F60F0000}"/>
    <cellStyle name="Currency 9 2" xfId="5595" xr:uid="{00000000-0005-0000-0000-0000F70F0000}"/>
    <cellStyle name="Currency_#6 Temps &amp; Contractors" xfId="5242" xr:uid="{00000000-0005-0000-0000-0000F80F0000}"/>
    <cellStyle name="Currency0" xfId="740" xr:uid="{00000000-0005-0000-0000-0000F90F0000}"/>
    <cellStyle name="Date" xfId="339" xr:uid="{00000000-0005-0000-0000-00004B010000}"/>
    <cellStyle name="Date 2" xfId="5878" xr:uid="{00000000-0005-0000-0000-0000FB0F0000}"/>
    <cellStyle name="Date 3" xfId="741" xr:uid="{00000000-0005-0000-0000-0000FA0F0000}"/>
    <cellStyle name="Date Short" xfId="783" xr:uid="{00000000-0005-0000-0000-0000FC0F0000}"/>
    <cellStyle name="Encabezado 1 2" xfId="5977" xr:uid="{00000000-0005-0000-0000-000078170000}"/>
    <cellStyle name="Encabezado 4 10" xfId="4241" xr:uid="{00000000-0005-0000-0000-0000FD0F0000}"/>
    <cellStyle name="Encabezado 4 11" xfId="4242" xr:uid="{00000000-0005-0000-0000-0000FE0F0000}"/>
    <cellStyle name="Encabezado 4 12" xfId="4243" xr:uid="{00000000-0005-0000-0000-0000FF0F0000}"/>
    <cellStyle name="Encabezado 4 13" xfId="4750" xr:uid="{00000000-0005-0000-0000-000000100000}"/>
    <cellStyle name="Encabezado 4 14" xfId="4782" xr:uid="{00000000-0005-0000-0000-000001100000}"/>
    <cellStyle name="Encabezado 4 15" xfId="742" xr:uid="{00000000-0005-0000-0000-000002100000}"/>
    <cellStyle name="Encabezado 4 2" xfId="340" xr:uid="{00000000-0005-0000-0000-00004C010000}"/>
    <cellStyle name="Encabezado 4 2 2" xfId="5596" xr:uid="{00000000-0005-0000-0000-000004100000}"/>
    <cellStyle name="Encabezado 4 2 3" xfId="5597" xr:uid="{00000000-0005-0000-0000-000005100000}"/>
    <cellStyle name="Encabezado 4 3" xfId="341" xr:uid="{00000000-0005-0000-0000-00004D010000}"/>
    <cellStyle name="Encabezado 4 3 2" xfId="342" xr:uid="{00000000-0005-0000-0000-00004E010000}"/>
    <cellStyle name="Encabezado 4 3 2 2" xfId="5598" xr:uid="{00000000-0005-0000-0000-000007100000}"/>
    <cellStyle name="Encabezado 4 3 3" xfId="5599" xr:uid="{00000000-0005-0000-0000-000008100000}"/>
    <cellStyle name="Encabezado 4 4" xfId="343" xr:uid="{00000000-0005-0000-0000-00004F010000}"/>
    <cellStyle name="Encabezado 4 4 2" xfId="5600" xr:uid="{00000000-0005-0000-0000-00000A100000}"/>
    <cellStyle name="Encabezado 4 4 3" xfId="5601" xr:uid="{00000000-0005-0000-0000-00000B100000}"/>
    <cellStyle name="Encabezado 4 4 4" xfId="5879" xr:uid="{00000000-0005-0000-0000-00000C100000}"/>
    <cellStyle name="Encabezado 4 4 5" xfId="4244" xr:uid="{00000000-0005-0000-0000-000009100000}"/>
    <cellStyle name="Encabezado 4 5" xfId="4245" xr:uid="{00000000-0005-0000-0000-00000D100000}"/>
    <cellStyle name="Encabezado 4 6" xfId="4246" xr:uid="{00000000-0005-0000-0000-00000E100000}"/>
    <cellStyle name="Encabezado 4 7" xfId="4247" xr:uid="{00000000-0005-0000-0000-00000F100000}"/>
    <cellStyle name="Encabezado 4 8" xfId="4248" xr:uid="{00000000-0005-0000-0000-000010100000}"/>
    <cellStyle name="Encabezado 4 9" xfId="4249" xr:uid="{00000000-0005-0000-0000-000011100000}"/>
    <cellStyle name="Ênfase1" xfId="5284" xr:uid="{00000000-0005-0000-0000-000012100000}"/>
    <cellStyle name="Ênfase2" xfId="5285" xr:uid="{00000000-0005-0000-0000-000013100000}"/>
    <cellStyle name="Ênfase3" xfId="5286" xr:uid="{00000000-0005-0000-0000-000014100000}"/>
    <cellStyle name="Ênfase4" xfId="5287" xr:uid="{00000000-0005-0000-0000-000015100000}"/>
    <cellStyle name="Ênfase5" xfId="5288" xr:uid="{00000000-0005-0000-0000-000016100000}"/>
    <cellStyle name="Ênfase6" xfId="5289" xr:uid="{00000000-0005-0000-0000-000017100000}"/>
    <cellStyle name="Énfasis1 10" xfId="4250" xr:uid="{00000000-0005-0000-0000-000018100000}"/>
    <cellStyle name="Énfasis1 11" xfId="4251" xr:uid="{00000000-0005-0000-0000-000019100000}"/>
    <cellStyle name="Énfasis1 12" xfId="4252" xr:uid="{00000000-0005-0000-0000-00001A100000}"/>
    <cellStyle name="Énfasis1 13" xfId="4739" xr:uid="{00000000-0005-0000-0000-00001B100000}"/>
    <cellStyle name="Énfasis1 14" xfId="4783" xr:uid="{00000000-0005-0000-0000-00001C100000}"/>
    <cellStyle name="Énfasis1 15" xfId="743" xr:uid="{00000000-0005-0000-0000-00001D100000}"/>
    <cellStyle name="Énfasis1 2" xfId="344" xr:uid="{00000000-0005-0000-0000-000050010000}"/>
    <cellStyle name="Énfasis1 2 2" xfId="5602" xr:uid="{00000000-0005-0000-0000-00001F100000}"/>
    <cellStyle name="Énfasis1 2 3" xfId="5603" xr:uid="{00000000-0005-0000-0000-000020100000}"/>
    <cellStyle name="Énfasis1 3" xfId="345" xr:uid="{00000000-0005-0000-0000-000051010000}"/>
    <cellStyle name="Énfasis1 3 2" xfId="346" xr:uid="{00000000-0005-0000-0000-000052010000}"/>
    <cellStyle name="Énfasis1 3 2 2" xfId="5604" xr:uid="{00000000-0005-0000-0000-000022100000}"/>
    <cellStyle name="Énfasis1 3 3" xfId="5605" xr:uid="{00000000-0005-0000-0000-000023100000}"/>
    <cellStyle name="Énfasis1 4" xfId="347" xr:uid="{00000000-0005-0000-0000-000053010000}"/>
    <cellStyle name="Énfasis1 4 2" xfId="5606" xr:uid="{00000000-0005-0000-0000-000025100000}"/>
    <cellStyle name="Énfasis1 4 3" xfId="5607" xr:uid="{00000000-0005-0000-0000-000026100000}"/>
    <cellStyle name="Énfasis1 4 4" xfId="5880" xr:uid="{00000000-0005-0000-0000-000027100000}"/>
    <cellStyle name="Énfasis1 4 5" xfId="4253" xr:uid="{00000000-0005-0000-0000-000024100000}"/>
    <cellStyle name="Énfasis1 5" xfId="4254" xr:uid="{00000000-0005-0000-0000-000028100000}"/>
    <cellStyle name="Énfasis1 6" xfId="4255" xr:uid="{00000000-0005-0000-0000-000029100000}"/>
    <cellStyle name="Énfasis1 7" xfId="4256" xr:uid="{00000000-0005-0000-0000-00002A100000}"/>
    <cellStyle name="Énfasis1 8" xfId="4257" xr:uid="{00000000-0005-0000-0000-00002B100000}"/>
    <cellStyle name="Énfasis1 9" xfId="4258" xr:uid="{00000000-0005-0000-0000-00002C100000}"/>
    <cellStyle name="Énfasis2 10" xfId="4259" xr:uid="{00000000-0005-0000-0000-00002D100000}"/>
    <cellStyle name="Énfasis2 11" xfId="4260" xr:uid="{00000000-0005-0000-0000-00002E100000}"/>
    <cellStyle name="Énfasis2 12" xfId="4261" xr:uid="{00000000-0005-0000-0000-00002F100000}"/>
    <cellStyle name="Énfasis2 13" xfId="4735" xr:uid="{00000000-0005-0000-0000-000030100000}"/>
    <cellStyle name="Énfasis2 14" xfId="4784" xr:uid="{00000000-0005-0000-0000-000031100000}"/>
    <cellStyle name="Énfasis2 15" xfId="744" xr:uid="{00000000-0005-0000-0000-000032100000}"/>
    <cellStyle name="Énfasis2 2" xfId="348" xr:uid="{00000000-0005-0000-0000-000054010000}"/>
    <cellStyle name="Énfasis2 2 2" xfId="5608" xr:uid="{00000000-0005-0000-0000-000034100000}"/>
    <cellStyle name="Énfasis2 2 3" xfId="5609" xr:uid="{00000000-0005-0000-0000-000035100000}"/>
    <cellStyle name="Énfasis2 2 4" xfId="5305" xr:uid="{00000000-0005-0000-0000-000036100000}"/>
    <cellStyle name="Énfasis2 3" xfId="349" xr:uid="{00000000-0005-0000-0000-000055010000}"/>
    <cellStyle name="Énfasis2 3 2" xfId="350" xr:uid="{00000000-0005-0000-0000-000056010000}"/>
    <cellStyle name="Énfasis2 3 2 2" xfId="5610" xr:uid="{00000000-0005-0000-0000-000038100000}"/>
    <cellStyle name="Énfasis2 3 3" xfId="5611" xr:uid="{00000000-0005-0000-0000-000039100000}"/>
    <cellStyle name="Énfasis2 4" xfId="351" xr:uid="{00000000-0005-0000-0000-000057010000}"/>
    <cellStyle name="Énfasis2 4 2" xfId="5612" xr:uid="{00000000-0005-0000-0000-00003B100000}"/>
    <cellStyle name="Énfasis2 4 3" xfId="5613" xr:uid="{00000000-0005-0000-0000-00003C100000}"/>
    <cellStyle name="Énfasis2 4 4" xfId="5881" xr:uid="{00000000-0005-0000-0000-00003D100000}"/>
    <cellStyle name="Énfasis2 4 5" xfId="4262" xr:uid="{00000000-0005-0000-0000-00003A100000}"/>
    <cellStyle name="Énfasis2 5" xfId="4263" xr:uid="{00000000-0005-0000-0000-00003E100000}"/>
    <cellStyle name="Énfasis2 6" xfId="4264" xr:uid="{00000000-0005-0000-0000-00003F100000}"/>
    <cellStyle name="Énfasis2 7" xfId="4265" xr:uid="{00000000-0005-0000-0000-000040100000}"/>
    <cellStyle name="Énfasis2 8" xfId="4266" xr:uid="{00000000-0005-0000-0000-000041100000}"/>
    <cellStyle name="Énfasis2 9" xfId="4267" xr:uid="{00000000-0005-0000-0000-000042100000}"/>
    <cellStyle name="Énfasis3 10" xfId="4268" xr:uid="{00000000-0005-0000-0000-000043100000}"/>
    <cellStyle name="Énfasis3 11" xfId="4269" xr:uid="{00000000-0005-0000-0000-000044100000}"/>
    <cellStyle name="Énfasis3 12" xfId="4270" xr:uid="{00000000-0005-0000-0000-000045100000}"/>
    <cellStyle name="Énfasis3 13" xfId="4731" xr:uid="{00000000-0005-0000-0000-000046100000}"/>
    <cellStyle name="Énfasis3 14" xfId="4785" xr:uid="{00000000-0005-0000-0000-000047100000}"/>
    <cellStyle name="Énfasis3 15" xfId="745" xr:uid="{00000000-0005-0000-0000-000048100000}"/>
    <cellStyle name="Énfasis3 2" xfId="352" xr:uid="{00000000-0005-0000-0000-000058010000}"/>
    <cellStyle name="Énfasis3 2 2" xfId="5614" xr:uid="{00000000-0005-0000-0000-00004A100000}"/>
    <cellStyle name="Énfasis3 2 3" xfId="5615" xr:uid="{00000000-0005-0000-0000-00004B100000}"/>
    <cellStyle name="Énfasis3 2 4" xfId="5306" xr:uid="{00000000-0005-0000-0000-00004C100000}"/>
    <cellStyle name="Énfasis3 3" xfId="353" xr:uid="{00000000-0005-0000-0000-000059010000}"/>
    <cellStyle name="Énfasis3 3 2" xfId="354" xr:uid="{00000000-0005-0000-0000-00005A010000}"/>
    <cellStyle name="Énfasis3 3 2 2" xfId="5616" xr:uid="{00000000-0005-0000-0000-00004E100000}"/>
    <cellStyle name="Énfasis3 3 3" xfId="5617" xr:uid="{00000000-0005-0000-0000-00004F100000}"/>
    <cellStyle name="Énfasis3 4" xfId="355" xr:uid="{00000000-0005-0000-0000-00005B010000}"/>
    <cellStyle name="Énfasis3 4 2" xfId="5618" xr:uid="{00000000-0005-0000-0000-000051100000}"/>
    <cellStyle name="Énfasis3 4 3" xfId="5619" xr:uid="{00000000-0005-0000-0000-000052100000}"/>
    <cellStyle name="Énfasis3 4 4" xfId="5882" xr:uid="{00000000-0005-0000-0000-000053100000}"/>
    <cellStyle name="Énfasis3 4 5" xfId="4272" xr:uid="{00000000-0005-0000-0000-000050100000}"/>
    <cellStyle name="Énfasis3 5" xfId="4273" xr:uid="{00000000-0005-0000-0000-000054100000}"/>
    <cellStyle name="Énfasis3 6" xfId="4274" xr:uid="{00000000-0005-0000-0000-000055100000}"/>
    <cellStyle name="Énfasis3 7" xfId="4275" xr:uid="{00000000-0005-0000-0000-000056100000}"/>
    <cellStyle name="Énfasis3 8" xfId="4276" xr:uid="{00000000-0005-0000-0000-000057100000}"/>
    <cellStyle name="Énfasis3 9" xfId="4277" xr:uid="{00000000-0005-0000-0000-000058100000}"/>
    <cellStyle name="Énfasis4 10" xfId="4278" xr:uid="{00000000-0005-0000-0000-000059100000}"/>
    <cellStyle name="Énfasis4 11" xfId="4279" xr:uid="{00000000-0005-0000-0000-00005A100000}"/>
    <cellStyle name="Énfasis4 12" xfId="4280" xr:uid="{00000000-0005-0000-0000-00005B100000}"/>
    <cellStyle name="Énfasis4 13" xfId="4727" xr:uid="{00000000-0005-0000-0000-00005C100000}"/>
    <cellStyle name="Énfasis4 14" xfId="4786" xr:uid="{00000000-0005-0000-0000-00005D100000}"/>
    <cellStyle name="Énfasis4 15" xfId="746" xr:uid="{00000000-0005-0000-0000-00005E100000}"/>
    <cellStyle name="Énfasis4 2" xfId="356" xr:uid="{00000000-0005-0000-0000-00005C010000}"/>
    <cellStyle name="Énfasis4 2 2" xfId="5620" xr:uid="{00000000-0005-0000-0000-000060100000}"/>
    <cellStyle name="Énfasis4 2 3" xfId="5621" xr:uid="{00000000-0005-0000-0000-000061100000}"/>
    <cellStyle name="Énfasis4 3" xfId="357" xr:uid="{00000000-0005-0000-0000-00005D010000}"/>
    <cellStyle name="Énfasis4 3 2" xfId="358" xr:uid="{00000000-0005-0000-0000-00005E010000}"/>
    <cellStyle name="Énfasis4 3 2 2" xfId="5622" xr:uid="{00000000-0005-0000-0000-000063100000}"/>
    <cellStyle name="Énfasis4 3 3" xfId="5623" xr:uid="{00000000-0005-0000-0000-000064100000}"/>
    <cellStyle name="Énfasis4 4" xfId="359" xr:uid="{00000000-0005-0000-0000-00005F010000}"/>
    <cellStyle name="Énfasis4 4 2" xfId="5624" xr:uid="{00000000-0005-0000-0000-000066100000}"/>
    <cellStyle name="Énfasis4 4 3" xfId="5625" xr:uid="{00000000-0005-0000-0000-000067100000}"/>
    <cellStyle name="Énfasis4 4 4" xfId="5883" xr:uid="{00000000-0005-0000-0000-000068100000}"/>
    <cellStyle name="Énfasis4 4 5" xfId="4281" xr:uid="{00000000-0005-0000-0000-000065100000}"/>
    <cellStyle name="Énfasis4 5" xfId="4282" xr:uid="{00000000-0005-0000-0000-000069100000}"/>
    <cellStyle name="Énfasis4 6" xfId="4283" xr:uid="{00000000-0005-0000-0000-00006A100000}"/>
    <cellStyle name="Énfasis4 7" xfId="4284" xr:uid="{00000000-0005-0000-0000-00006B100000}"/>
    <cellStyle name="Énfasis4 8" xfId="4285" xr:uid="{00000000-0005-0000-0000-00006C100000}"/>
    <cellStyle name="Énfasis4 9" xfId="4286" xr:uid="{00000000-0005-0000-0000-00006D100000}"/>
    <cellStyle name="Énfasis5 10" xfId="4287" xr:uid="{00000000-0005-0000-0000-00006E100000}"/>
    <cellStyle name="Énfasis5 11" xfId="4288" xr:uid="{00000000-0005-0000-0000-00006F100000}"/>
    <cellStyle name="Énfasis5 12" xfId="4289" xr:uid="{00000000-0005-0000-0000-000070100000}"/>
    <cellStyle name="Énfasis5 13" xfId="4723" xr:uid="{00000000-0005-0000-0000-000071100000}"/>
    <cellStyle name="Énfasis5 14" xfId="4787" xr:uid="{00000000-0005-0000-0000-000072100000}"/>
    <cellStyle name="Énfasis5 15" xfId="747" xr:uid="{00000000-0005-0000-0000-000073100000}"/>
    <cellStyle name="Énfasis5 2" xfId="360" xr:uid="{00000000-0005-0000-0000-000060010000}"/>
    <cellStyle name="Énfasis5 2 2" xfId="5626" xr:uid="{00000000-0005-0000-0000-000075100000}"/>
    <cellStyle name="Énfasis5 2 3" xfId="5627" xr:uid="{00000000-0005-0000-0000-000076100000}"/>
    <cellStyle name="Énfasis5 3" xfId="361" xr:uid="{00000000-0005-0000-0000-000061010000}"/>
    <cellStyle name="Énfasis5 3 2" xfId="362" xr:uid="{00000000-0005-0000-0000-000062010000}"/>
    <cellStyle name="Énfasis5 3 2 2" xfId="5628" xr:uid="{00000000-0005-0000-0000-000078100000}"/>
    <cellStyle name="Énfasis5 3 3" xfId="5629" xr:uid="{00000000-0005-0000-0000-000079100000}"/>
    <cellStyle name="Énfasis5 4" xfId="363" xr:uid="{00000000-0005-0000-0000-000063010000}"/>
    <cellStyle name="Énfasis5 4 2" xfId="5630" xr:uid="{00000000-0005-0000-0000-00007B100000}"/>
    <cellStyle name="Énfasis5 4 3" xfId="5631" xr:uid="{00000000-0005-0000-0000-00007C100000}"/>
    <cellStyle name="Énfasis5 4 4" xfId="5884" xr:uid="{00000000-0005-0000-0000-00007D100000}"/>
    <cellStyle name="Énfasis5 4 5" xfId="4290" xr:uid="{00000000-0005-0000-0000-00007A100000}"/>
    <cellStyle name="Énfasis5 5" xfId="4291" xr:uid="{00000000-0005-0000-0000-00007E100000}"/>
    <cellStyle name="Énfasis5 6" xfId="4292" xr:uid="{00000000-0005-0000-0000-00007F100000}"/>
    <cellStyle name="Énfasis5 7" xfId="4293" xr:uid="{00000000-0005-0000-0000-000080100000}"/>
    <cellStyle name="Énfasis5 8" xfId="4294" xr:uid="{00000000-0005-0000-0000-000081100000}"/>
    <cellStyle name="Énfasis5 9" xfId="4295" xr:uid="{00000000-0005-0000-0000-000082100000}"/>
    <cellStyle name="Énfasis6 10" xfId="4296" xr:uid="{00000000-0005-0000-0000-000083100000}"/>
    <cellStyle name="Énfasis6 11" xfId="4297" xr:uid="{00000000-0005-0000-0000-000084100000}"/>
    <cellStyle name="Énfasis6 12" xfId="4298" xr:uid="{00000000-0005-0000-0000-000085100000}"/>
    <cellStyle name="Énfasis6 13" xfId="4719" xr:uid="{00000000-0005-0000-0000-000086100000}"/>
    <cellStyle name="Énfasis6 14" xfId="4788" xr:uid="{00000000-0005-0000-0000-000087100000}"/>
    <cellStyle name="Énfasis6 15" xfId="748" xr:uid="{00000000-0005-0000-0000-000088100000}"/>
    <cellStyle name="Énfasis6 2" xfId="364" xr:uid="{00000000-0005-0000-0000-000064010000}"/>
    <cellStyle name="Énfasis6 2 2" xfId="5632" xr:uid="{00000000-0005-0000-0000-00008A100000}"/>
    <cellStyle name="Énfasis6 2 3" xfId="5633" xr:uid="{00000000-0005-0000-0000-00008B100000}"/>
    <cellStyle name="Énfasis6 3" xfId="365" xr:uid="{00000000-0005-0000-0000-000065010000}"/>
    <cellStyle name="Énfasis6 3 2" xfId="366" xr:uid="{00000000-0005-0000-0000-000066010000}"/>
    <cellStyle name="Énfasis6 3 2 2" xfId="5634" xr:uid="{00000000-0005-0000-0000-00008D100000}"/>
    <cellStyle name="Énfasis6 3 3" xfId="5635" xr:uid="{00000000-0005-0000-0000-00008E100000}"/>
    <cellStyle name="Énfasis6 4" xfId="367" xr:uid="{00000000-0005-0000-0000-000067010000}"/>
    <cellStyle name="Énfasis6 4 2" xfId="5636" xr:uid="{00000000-0005-0000-0000-000090100000}"/>
    <cellStyle name="Énfasis6 4 3" xfId="5637" xr:uid="{00000000-0005-0000-0000-000091100000}"/>
    <cellStyle name="Énfasis6 4 4" xfId="5885" xr:uid="{00000000-0005-0000-0000-000092100000}"/>
    <cellStyle name="Énfasis6 4 5" xfId="4299" xr:uid="{00000000-0005-0000-0000-00008F100000}"/>
    <cellStyle name="Énfasis6 5" xfId="4300" xr:uid="{00000000-0005-0000-0000-000093100000}"/>
    <cellStyle name="Énfasis6 6" xfId="4301" xr:uid="{00000000-0005-0000-0000-000094100000}"/>
    <cellStyle name="Énfasis6 7" xfId="4302" xr:uid="{00000000-0005-0000-0000-000095100000}"/>
    <cellStyle name="Énfasis6 8" xfId="4303" xr:uid="{00000000-0005-0000-0000-000096100000}"/>
    <cellStyle name="Énfasis6 9" xfId="4304" xr:uid="{00000000-0005-0000-0000-000097100000}"/>
    <cellStyle name="Enter Currency (0)" xfId="784" xr:uid="{00000000-0005-0000-0000-000098100000}"/>
    <cellStyle name="Enter Currency (0) 2" xfId="5638" xr:uid="{00000000-0005-0000-0000-000099100000}"/>
    <cellStyle name="Enter Currency (0) 3" xfId="5243" xr:uid="{00000000-0005-0000-0000-00009A100000}"/>
    <cellStyle name="Enter Currency (2)" xfId="785" xr:uid="{00000000-0005-0000-0000-00009B100000}"/>
    <cellStyle name="Enter Units (0)" xfId="786" xr:uid="{00000000-0005-0000-0000-00009C100000}"/>
    <cellStyle name="Enter Units (0) 2" xfId="5639" xr:uid="{00000000-0005-0000-0000-00009D100000}"/>
    <cellStyle name="Enter Units (0) 3" xfId="5244" xr:uid="{00000000-0005-0000-0000-00009E100000}"/>
    <cellStyle name="Enter Units (1)" xfId="787" xr:uid="{00000000-0005-0000-0000-00009F100000}"/>
    <cellStyle name="Enter Units (2)" xfId="788" xr:uid="{00000000-0005-0000-0000-0000A0100000}"/>
    <cellStyle name="Entrada 10" xfId="4305" xr:uid="{00000000-0005-0000-0000-0000A1100000}"/>
    <cellStyle name="Entrada 11" xfId="4306" xr:uid="{00000000-0005-0000-0000-0000A2100000}"/>
    <cellStyle name="Entrada 12" xfId="4307" xr:uid="{00000000-0005-0000-0000-0000A3100000}"/>
    <cellStyle name="Entrada 13" xfId="4747" xr:uid="{00000000-0005-0000-0000-0000A4100000}"/>
    <cellStyle name="Entrada 14" xfId="4789" xr:uid="{00000000-0005-0000-0000-0000A5100000}"/>
    <cellStyle name="Entrada 15" xfId="749" xr:uid="{00000000-0005-0000-0000-0000A6100000}"/>
    <cellStyle name="Entrada 2" xfId="368" xr:uid="{00000000-0005-0000-0000-000068010000}"/>
    <cellStyle name="Entrada 2 2" xfId="5640" xr:uid="{00000000-0005-0000-0000-0000A8100000}"/>
    <cellStyle name="Entrada 2 3" xfId="5641" xr:uid="{00000000-0005-0000-0000-0000A9100000}"/>
    <cellStyle name="Entrada 3" xfId="369" xr:uid="{00000000-0005-0000-0000-000069010000}"/>
    <cellStyle name="Entrada 3 2" xfId="370" xr:uid="{00000000-0005-0000-0000-00006A010000}"/>
    <cellStyle name="Entrada 3 2 2" xfId="5642" xr:uid="{00000000-0005-0000-0000-0000AB100000}"/>
    <cellStyle name="Entrada 3 3" xfId="5643" xr:uid="{00000000-0005-0000-0000-0000AC100000}"/>
    <cellStyle name="Entrada 4" xfId="371" xr:uid="{00000000-0005-0000-0000-00006B010000}"/>
    <cellStyle name="Entrada 4 2" xfId="5644" xr:uid="{00000000-0005-0000-0000-0000AE100000}"/>
    <cellStyle name="Entrada 4 3" xfId="5645" xr:uid="{00000000-0005-0000-0000-0000AF100000}"/>
    <cellStyle name="Entrada 4 4" xfId="5886" xr:uid="{00000000-0005-0000-0000-0000B0100000}"/>
    <cellStyle name="Entrada 4 5" xfId="4308" xr:uid="{00000000-0005-0000-0000-0000AD100000}"/>
    <cellStyle name="Entrada 5" xfId="4309" xr:uid="{00000000-0005-0000-0000-0000B1100000}"/>
    <cellStyle name="Entrada 6" xfId="4310" xr:uid="{00000000-0005-0000-0000-0000B2100000}"/>
    <cellStyle name="Entrada 7" xfId="4311" xr:uid="{00000000-0005-0000-0000-0000B3100000}"/>
    <cellStyle name="Entrada 8" xfId="4312" xr:uid="{00000000-0005-0000-0000-0000B4100000}"/>
    <cellStyle name="Entrada 9" xfId="4313" xr:uid="{00000000-0005-0000-0000-0000B5100000}"/>
    <cellStyle name="Estilo 1" xfId="1" xr:uid="{00000000-0005-0000-0000-00006C010000}"/>
    <cellStyle name="Estilo 1 10" xfId="4315" xr:uid="{00000000-0005-0000-0000-0000B7100000}"/>
    <cellStyle name="Estilo 1 11" xfId="4316" xr:uid="{00000000-0005-0000-0000-0000B8100000}"/>
    <cellStyle name="Estilo 1 12" xfId="4317" xr:uid="{00000000-0005-0000-0000-0000B9100000}"/>
    <cellStyle name="Estilo 1 13" xfId="4314" xr:uid="{00000000-0005-0000-0000-0000BA100000}"/>
    <cellStyle name="Estilo 1 14" xfId="5245" xr:uid="{00000000-0005-0000-0000-0000BB100000}"/>
    <cellStyle name="Estilo 1 2" xfId="372" xr:uid="{00000000-0005-0000-0000-00006D010000}"/>
    <cellStyle name="Estilo 1 2 2" xfId="373" xr:uid="{00000000-0005-0000-0000-00006E010000}"/>
    <cellStyle name="Estilo 1 2 2 2" xfId="4812" xr:uid="{00000000-0005-0000-0000-0000BE100000}"/>
    <cellStyle name="Estilo 1 2 2 3" xfId="4318" xr:uid="{00000000-0005-0000-0000-0000BD100000}"/>
    <cellStyle name="Estilo 1 2 3" xfId="374" xr:uid="{00000000-0005-0000-0000-00006F010000}"/>
    <cellStyle name="Estilo 1 2 3 2" xfId="4808" xr:uid="{00000000-0005-0000-0000-0000BF100000}"/>
    <cellStyle name="Estilo 1 3" xfId="375" xr:uid="{00000000-0005-0000-0000-000070010000}"/>
    <cellStyle name="Estilo 1 3 2" xfId="4319" xr:uid="{00000000-0005-0000-0000-0000C1100000}"/>
    <cellStyle name="Estilo 1 4" xfId="376" xr:uid="{00000000-0005-0000-0000-000071010000}"/>
    <cellStyle name="Estilo 1 4 2" xfId="4320" xr:uid="{00000000-0005-0000-0000-0000C3100000}"/>
    <cellStyle name="Estilo 1 5" xfId="4321" xr:uid="{00000000-0005-0000-0000-0000C4100000}"/>
    <cellStyle name="Estilo 1 6" xfId="4322" xr:uid="{00000000-0005-0000-0000-0000C5100000}"/>
    <cellStyle name="Estilo 1 7" xfId="4323" xr:uid="{00000000-0005-0000-0000-0000C6100000}"/>
    <cellStyle name="Estilo 1 8" xfId="4324" xr:uid="{00000000-0005-0000-0000-0000C7100000}"/>
    <cellStyle name="Estilo 1 9" xfId="4325" xr:uid="{00000000-0005-0000-0000-0000C8100000}"/>
    <cellStyle name="Estilo 2" xfId="5246" xr:uid="{00000000-0005-0000-0000-0000C9100000}"/>
    <cellStyle name="Euro" xfId="377" xr:uid="{00000000-0005-0000-0000-000072010000}"/>
    <cellStyle name="Euro 10" xfId="4327" xr:uid="{00000000-0005-0000-0000-0000CB100000}"/>
    <cellStyle name="Euro 11" xfId="4328" xr:uid="{00000000-0005-0000-0000-0000CC100000}"/>
    <cellStyle name="Euro 12" xfId="4329" xr:uid="{00000000-0005-0000-0000-0000CD100000}"/>
    <cellStyle name="Euro 13" xfId="4330" xr:uid="{00000000-0005-0000-0000-0000CE100000}"/>
    <cellStyle name="Euro 14" xfId="4331" xr:uid="{00000000-0005-0000-0000-0000CF100000}"/>
    <cellStyle name="Euro 15" xfId="4326" xr:uid="{00000000-0005-0000-0000-0000D0100000}"/>
    <cellStyle name="Euro 16" xfId="5001" xr:uid="{00000000-0005-0000-0000-0000D1100000}"/>
    <cellStyle name="Euro 17" xfId="5247" xr:uid="{00000000-0005-0000-0000-0000D2100000}"/>
    <cellStyle name="Euro 18" xfId="750" xr:uid="{00000000-0005-0000-0000-0000CA100000}"/>
    <cellStyle name="Euro 2" xfId="378" xr:uid="{00000000-0005-0000-0000-000073010000}"/>
    <cellStyle name="Euro 2 2" xfId="379" xr:uid="{00000000-0005-0000-0000-000074010000}"/>
    <cellStyle name="Euro 2 2 2" xfId="4332" xr:uid="{00000000-0005-0000-0000-0000D4100000}"/>
    <cellStyle name="Euro 2 3" xfId="5307" xr:uid="{00000000-0005-0000-0000-0000D5100000}"/>
    <cellStyle name="Euro 2 4" xfId="883" xr:uid="{00000000-0005-0000-0000-0000D3100000}"/>
    <cellStyle name="Euro 3" xfId="380" xr:uid="{00000000-0005-0000-0000-000075010000}"/>
    <cellStyle name="Euro 3 2" xfId="4333" xr:uid="{00000000-0005-0000-0000-0000D6100000}"/>
    <cellStyle name="Euro 4" xfId="381" xr:uid="{00000000-0005-0000-0000-000076010000}"/>
    <cellStyle name="Euro 5" xfId="382" xr:uid="{00000000-0005-0000-0000-000077010000}"/>
    <cellStyle name="Euro 5 2" xfId="4334" xr:uid="{00000000-0005-0000-0000-0000D8100000}"/>
    <cellStyle name="Euro 6" xfId="383" xr:uid="{00000000-0005-0000-0000-000078010000}"/>
    <cellStyle name="Euro 6 2" xfId="4335" xr:uid="{00000000-0005-0000-0000-0000D9100000}"/>
    <cellStyle name="Euro 7" xfId="384" xr:uid="{00000000-0005-0000-0000-000079010000}"/>
    <cellStyle name="Euro 7 2" xfId="4336" xr:uid="{00000000-0005-0000-0000-0000DA100000}"/>
    <cellStyle name="Euro 8" xfId="4337" xr:uid="{00000000-0005-0000-0000-0000DB100000}"/>
    <cellStyle name="Euro 9" xfId="4338" xr:uid="{00000000-0005-0000-0000-0000DC100000}"/>
    <cellStyle name="Excel Built-in Normal" xfId="385" xr:uid="{00000000-0005-0000-0000-00007A010000}"/>
    <cellStyle name="Excel Built-in Normal 2" xfId="386" xr:uid="{00000000-0005-0000-0000-00007B010000}"/>
    <cellStyle name="Explanatory Text" xfId="387" xr:uid="{00000000-0005-0000-0000-00007C010000}"/>
    <cellStyle name="Explanatory Text 2" xfId="388" xr:uid="{00000000-0005-0000-0000-00007D010000}"/>
    <cellStyle name="Explanatory Text 3" xfId="4339" xr:uid="{00000000-0005-0000-0000-0000E0100000}"/>
    <cellStyle name="Explanatory Text 4" xfId="4340" xr:uid="{00000000-0005-0000-0000-0000E1100000}"/>
    <cellStyle name="Explanatory Text 5" xfId="4341" xr:uid="{00000000-0005-0000-0000-0000E2100000}"/>
    <cellStyle name="Explanatory Text 6" xfId="4342" xr:uid="{00000000-0005-0000-0000-0000E3100000}"/>
    <cellStyle name="Fixed" xfId="389" xr:uid="{00000000-0005-0000-0000-00007E010000}"/>
    <cellStyle name="Fixed 2" xfId="5887" xr:uid="{00000000-0005-0000-0000-0000E5100000}"/>
    <cellStyle name="Fixed 3" xfId="751" xr:uid="{00000000-0005-0000-0000-0000E4100000}"/>
    <cellStyle name="Followed Hyperlink" xfId="390" xr:uid="{00000000-0005-0000-0000-00007F010000}"/>
    <cellStyle name="Followed Hyperlink 2" xfId="4344" xr:uid="{00000000-0005-0000-0000-0000E7100000}"/>
    <cellStyle name="Followed Hyperlink 3" xfId="4343" xr:uid="{00000000-0005-0000-0000-0000E8100000}"/>
    <cellStyle name="Followed Hyperlink 4" xfId="752" xr:uid="{00000000-0005-0000-0000-0000E6100000}"/>
    <cellStyle name="Good" xfId="391" xr:uid="{00000000-0005-0000-0000-000080010000}"/>
    <cellStyle name="Good 2" xfId="5646" xr:uid="{00000000-0005-0000-0000-0000EA100000}"/>
    <cellStyle name="Good 3" xfId="5647" xr:uid="{00000000-0005-0000-0000-0000EB100000}"/>
    <cellStyle name="Good 4" xfId="5648" xr:uid="{00000000-0005-0000-0000-0000EC100000}"/>
    <cellStyle name="Grey" xfId="789" xr:uid="{00000000-0005-0000-0000-0000ED100000}"/>
    <cellStyle name="Header1" xfId="790" xr:uid="{00000000-0005-0000-0000-0000EE100000}"/>
    <cellStyle name="Header2" xfId="791" xr:uid="{00000000-0005-0000-0000-0000EF100000}"/>
    <cellStyle name="Heading 1" xfId="392" xr:uid="{00000000-0005-0000-0000-000081010000}"/>
    <cellStyle name="Heading 1 2" xfId="393" xr:uid="{00000000-0005-0000-0000-000082010000}"/>
    <cellStyle name="Heading 1 3" xfId="4345" xr:uid="{00000000-0005-0000-0000-0000F2100000}"/>
    <cellStyle name="Heading 1 4" xfId="4346" xr:uid="{00000000-0005-0000-0000-0000F3100000}"/>
    <cellStyle name="Heading 1 5" xfId="4347" xr:uid="{00000000-0005-0000-0000-0000F4100000}"/>
    <cellStyle name="Heading 1 6" xfId="4348" xr:uid="{00000000-0005-0000-0000-0000F5100000}"/>
    <cellStyle name="Heading 2" xfId="394" xr:uid="{00000000-0005-0000-0000-000083010000}"/>
    <cellStyle name="Heading 2 2" xfId="395" xr:uid="{00000000-0005-0000-0000-000084010000}"/>
    <cellStyle name="Heading 2 3" xfId="4349" xr:uid="{00000000-0005-0000-0000-0000F8100000}"/>
    <cellStyle name="Heading 2 4" xfId="4350" xr:uid="{00000000-0005-0000-0000-0000F9100000}"/>
    <cellStyle name="Heading 2 5" xfId="4351" xr:uid="{00000000-0005-0000-0000-0000FA100000}"/>
    <cellStyle name="Heading 2 6" xfId="4352" xr:uid="{00000000-0005-0000-0000-0000FB100000}"/>
    <cellStyle name="Heading 3" xfId="396" xr:uid="{00000000-0005-0000-0000-000085010000}"/>
    <cellStyle name="Heading 3 2" xfId="397" xr:uid="{00000000-0005-0000-0000-000086010000}"/>
    <cellStyle name="Heading 3 3" xfId="4353" xr:uid="{00000000-0005-0000-0000-0000FE100000}"/>
    <cellStyle name="Heading 3 4" xfId="4354" xr:uid="{00000000-0005-0000-0000-0000FF100000}"/>
    <cellStyle name="Heading 3 5" xfId="4355" xr:uid="{00000000-0005-0000-0000-000000110000}"/>
    <cellStyle name="Heading 3 6" xfId="4356" xr:uid="{00000000-0005-0000-0000-000001110000}"/>
    <cellStyle name="Heading 4" xfId="398" xr:uid="{00000000-0005-0000-0000-000087010000}"/>
    <cellStyle name="Heading 4 2" xfId="5649" xr:uid="{00000000-0005-0000-0000-000003110000}"/>
    <cellStyle name="Heading 4 3" xfId="5650" xr:uid="{00000000-0005-0000-0000-000004110000}"/>
    <cellStyle name="Heading 4 4" xfId="5651" xr:uid="{00000000-0005-0000-0000-000005110000}"/>
    <cellStyle name="Heading1" xfId="399" xr:uid="{00000000-0005-0000-0000-000088010000}"/>
    <cellStyle name="Heading2" xfId="400" xr:uid="{00000000-0005-0000-0000-000089010000}"/>
    <cellStyle name="Hipervínculo 10" xfId="4357" xr:uid="{00000000-0005-0000-0000-000008110000}"/>
    <cellStyle name="Hipervínculo 11" xfId="4358" xr:uid="{00000000-0005-0000-0000-000009110000}"/>
    <cellStyle name="Hipervínculo 12" xfId="4359" xr:uid="{00000000-0005-0000-0000-00000A110000}"/>
    <cellStyle name="Hipervínculo 13" xfId="4360" xr:uid="{00000000-0005-0000-0000-00000B110000}"/>
    <cellStyle name="Hipervínculo 14" xfId="4361" xr:uid="{00000000-0005-0000-0000-00000C110000}"/>
    <cellStyle name="Hipervínculo 15" xfId="4362" xr:uid="{00000000-0005-0000-0000-00000D110000}"/>
    <cellStyle name="Hipervínculo 16" xfId="4363" xr:uid="{00000000-0005-0000-0000-00000E110000}"/>
    <cellStyle name="Hipervínculo 17" xfId="4710" xr:uid="{00000000-0005-0000-0000-00000F110000}"/>
    <cellStyle name="Hipervínculo 17 2" xfId="4984" xr:uid="{00000000-0005-0000-0000-000010110000}"/>
    <cellStyle name="Hipervínculo 2" xfId="401" xr:uid="{00000000-0005-0000-0000-00008A010000}"/>
    <cellStyle name="Hipervínculo 2 2" xfId="402" xr:uid="{00000000-0005-0000-0000-00008B010000}"/>
    <cellStyle name="Hipervínculo 2 2 2" xfId="5652" xr:uid="{00000000-0005-0000-0000-000012110000}"/>
    <cellStyle name="Hipervínculo 2 3" xfId="403" xr:uid="{00000000-0005-0000-0000-00008C010000}"/>
    <cellStyle name="Hipervínculo 2 3 2" xfId="5888" xr:uid="{00000000-0005-0000-0000-000013110000}"/>
    <cellStyle name="Hipervínculo 3" xfId="4364" xr:uid="{00000000-0005-0000-0000-000014110000}"/>
    <cellStyle name="Hipervínculo 4" xfId="4365" xr:uid="{00000000-0005-0000-0000-000015110000}"/>
    <cellStyle name="Hipervínculo 5" xfId="4366" xr:uid="{00000000-0005-0000-0000-000016110000}"/>
    <cellStyle name="Hipervínculo 6" xfId="4367" xr:uid="{00000000-0005-0000-0000-000017110000}"/>
    <cellStyle name="Hipervínculo 7" xfId="4368" xr:uid="{00000000-0005-0000-0000-000018110000}"/>
    <cellStyle name="Hipervínculo 8" xfId="4369" xr:uid="{00000000-0005-0000-0000-000019110000}"/>
    <cellStyle name="Hipervínculo 9" xfId="4370" xr:uid="{00000000-0005-0000-0000-00001A110000}"/>
    <cellStyle name="Hyperlink" xfId="404" xr:uid="{00000000-0005-0000-0000-00008D010000}"/>
    <cellStyle name="Hyperlink 2" xfId="405" xr:uid="{00000000-0005-0000-0000-00008E010000}"/>
    <cellStyle name="Hyperlink 2 2" xfId="5803" xr:uid="{00000000-0005-0000-0000-00001D110000}"/>
    <cellStyle name="Hyperlink 2 3" xfId="4371" xr:uid="{00000000-0005-0000-0000-00001C110000}"/>
    <cellStyle name="Hyperlink 3" xfId="406" xr:uid="{00000000-0005-0000-0000-00008F010000}"/>
    <cellStyle name="Incorrecto 10" xfId="4372" xr:uid="{00000000-0005-0000-0000-00001F110000}"/>
    <cellStyle name="Incorrecto 11" xfId="4373" xr:uid="{00000000-0005-0000-0000-000020110000}"/>
    <cellStyle name="Incorrecto 12" xfId="4374" xr:uid="{00000000-0005-0000-0000-000021110000}"/>
    <cellStyle name="Incorrecto 13" xfId="4748" xr:uid="{00000000-0005-0000-0000-000022110000}"/>
    <cellStyle name="Incorrecto 14" xfId="4790" xr:uid="{00000000-0005-0000-0000-000023110000}"/>
    <cellStyle name="Incorrecto 15" xfId="753" xr:uid="{00000000-0005-0000-0000-000024110000}"/>
    <cellStyle name="Incorrecto 2" xfId="407" xr:uid="{00000000-0005-0000-0000-000090010000}"/>
    <cellStyle name="Incorrecto 2 2" xfId="5653" xr:uid="{00000000-0005-0000-0000-000026110000}"/>
    <cellStyle name="Incorrecto 2 3" xfId="5654" xr:uid="{00000000-0005-0000-0000-000027110000}"/>
    <cellStyle name="Incorrecto 3" xfId="408" xr:uid="{00000000-0005-0000-0000-000091010000}"/>
    <cellStyle name="Incorrecto 3 2" xfId="409" xr:uid="{00000000-0005-0000-0000-000092010000}"/>
    <cellStyle name="Incorrecto 3 2 2" xfId="5655" xr:uid="{00000000-0005-0000-0000-000029110000}"/>
    <cellStyle name="Incorrecto 3 3" xfId="5656" xr:uid="{00000000-0005-0000-0000-00002A110000}"/>
    <cellStyle name="Incorrecto 4" xfId="410" xr:uid="{00000000-0005-0000-0000-000093010000}"/>
    <cellStyle name="Incorrecto 4 2" xfId="5657" xr:uid="{00000000-0005-0000-0000-00002C110000}"/>
    <cellStyle name="Incorrecto 4 3" xfId="5658" xr:uid="{00000000-0005-0000-0000-00002D110000}"/>
    <cellStyle name="Incorrecto 4 4" xfId="5889" xr:uid="{00000000-0005-0000-0000-00002E110000}"/>
    <cellStyle name="Incorrecto 4 5" xfId="4375" xr:uid="{00000000-0005-0000-0000-00002B110000}"/>
    <cellStyle name="Incorrecto 5" xfId="4376" xr:uid="{00000000-0005-0000-0000-00002F110000}"/>
    <cellStyle name="Incorrecto 6" xfId="4377" xr:uid="{00000000-0005-0000-0000-000030110000}"/>
    <cellStyle name="Incorrecto 7" xfId="4378" xr:uid="{00000000-0005-0000-0000-000031110000}"/>
    <cellStyle name="Incorrecto 8" xfId="4379" xr:uid="{00000000-0005-0000-0000-000032110000}"/>
    <cellStyle name="Incorrecto 9" xfId="4380" xr:uid="{00000000-0005-0000-0000-000033110000}"/>
    <cellStyle name="Incorreto" xfId="5290" xr:uid="{00000000-0005-0000-0000-000034110000}"/>
    <cellStyle name="Input" xfId="411" xr:uid="{00000000-0005-0000-0000-000094010000}"/>
    <cellStyle name="Input [yellow]" xfId="792" xr:uid="{00000000-0005-0000-0000-000036110000}"/>
    <cellStyle name="Input 2" xfId="412" xr:uid="{00000000-0005-0000-0000-000095010000}"/>
    <cellStyle name="Input 2 2" xfId="5659" xr:uid="{00000000-0005-0000-0000-000037110000}"/>
    <cellStyle name="Input 3" xfId="5660" xr:uid="{00000000-0005-0000-0000-000038110000}"/>
    <cellStyle name="Input 4" xfId="5661" xr:uid="{00000000-0005-0000-0000-000039110000}"/>
    <cellStyle name="Juan" xfId="413" xr:uid="{00000000-0005-0000-0000-000096010000}"/>
    <cellStyle name="Link Currency (0)" xfId="793" xr:uid="{00000000-0005-0000-0000-00003B110000}"/>
    <cellStyle name="Link Currency (0) 2" xfId="5662" xr:uid="{00000000-0005-0000-0000-00003C110000}"/>
    <cellStyle name="Link Currency (0) 3" xfId="5248" xr:uid="{00000000-0005-0000-0000-00003D110000}"/>
    <cellStyle name="Link Currency (2)" xfId="794" xr:uid="{00000000-0005-0000-0000-00003E110000}"/>
    <cellStyle name="Link Units (0)" xfId="795" xr:uid="{00000000-0005-0000-0000-00003F110000}"/>
    <cellStyle name="Link Units (0) 2" xfId="5663" xr:uid="{00000000-0005-0000-0000-000040110000}"/>
    <cellStyle name="Link Units (0) 3" xfId="5249" xr:uid="{00000000-0005-0000-0000-000041110000}"/>
    <cellStyle name="Link Units (1)" xfId="796" xr:uid="{00000000-0005-0000-0000-000042110000}"/>
    <cellStyle name="Link Units (2)" xfId="797" xr:uid="{00000000-0005-0000-0000-000043110000}"/>
    <cellStyle name="Linked Cell" xfId="414" xr:uid="{00000000-0005-0000-0000-000097010000}"/>
    <cellStyle name="Linked Cell 2" xfId="5664" xr:uid="{00000000-0005-0000-0000-000045110000}"/>
    <cellStyle name="Linked Cell 3" xfId="5665" xr:uid="{00000000-0005-0000-0000-000046110000}"/>
    <cellStyle name="Linked Cell 4" xfId="5666" xr:uid="{00000000-0005-0000-0000-000047110000}"/>
    <cellStyle name="Millares [0]" xfId="6003" builtinId="6"/>
    <cellStyle name="Millares [0] 2" xfId="415" xr:uid="{00000000-0005-0000-0000-000099010000}"/>
    <cellStyle name="Millares [0] 2 2" xfId="416" xr:uid="{00000000-0005-0000-0000-00009A010000}"/>
    <cellStyle name="Millares [0] 2 2 2" xfId="4383" xr:uid="{00000000-0005-0000-0000-00004A110000}"/>
    <cellStyle name="Millares [0] 2 2 3" xfId="5890" xr:uid="{00000000-0005-0000-0000-00004B110000}"/>
    <cellStyle name="Millares [0] 2 2 4" xfId="4382" xr:uid="{00000000-0005-0000-0000-000049110000}"/>
    <cellStyle name="Millares [0] 2 3" xfId="4384" xr:uid="{00000000-0005-0000-0000-00004C110000}"/>
    <cellStyle name="Millares [0] 2 3 2" xfId="4385" xr:uid="{00000000-0005-0000-0000-00004D110000}"/>
    <cellStyle name="Millares [0] 2 4" xfId="4386" xr:uid="{00000000-0005-0000-0000-00004E110000}"/>
    <cellStyle name="Millares [0] 2 5" xfId="5308" xr:uid="{00000000-0005-0000-0000-00004F110000}"/>
    <cellStyle name="Millares [0] 2 6" xfId="5831" xr:uid="{00000000-0005-0000-0000-000050110000}"/>
    <cellStyle name="Millares [0] 2 7" xfId="4381" xr:uid="{00000000-0005-0000-0000-000048110000}"/>
    <cellStyle name="Millares [0] 3" xfId="4387" xr:uid="{00000000-0005-0000-0000-000051110000}"/>
    <cellStyle name="Millares [0] 3 2" xfId="5310" xr:uid="{00000000-0005-0000-0000-000052110000}"/>
    <cellStyle name="Millares [0] 3 3" xfId="5309" xr:uid="{00000000-0005-0000-0000-000053110000}"/>
    <cellStyle name="Millares [0] 4" xfId="4388" xr:uid="{00000000-0005-0000-0000-000054110000}"/>
    <cellStyle name="Millares [0] 5" xfId="5999" xr:uid="{00000000-0005-0000-0000-0000A6170000}"/>
    <cellStyle name="Millares [0] 6" xfId="6002" xr:uid="{3906F0EA-6FD9-49F4-958C-767479DAE9E3}"/>
    <cellStyle name="Millares 10" xfId="417" xr:uid="{00000000-0005-0000-0000-00009B010000}"/>
    <cellStyle name="Millares 10 2" xfId="418" xr:uid="{00000000-0005-0000-0000-00009C010000}"/>
    <cellStyle name="Millares 10 2 2" xfId="4817" xr:uid="{00000000-0005-0000-0000-000056110000}"/>
    <cellStyle name="Millares 10 3" xfId="5024" xr:uid="{00000000-0005-0000-0000-000057110000}"/>
    <cellStyle name="Millares 10 4" xfId="5891" xr:uid="{00000000-0005-0000-0000-000058110000}"/>
    <cellStyle name="Millares 10 5" xfId="885" xr:uid="{00000000-0005-0000-0000-000055110000}"/>
    <cellStyle name="Millares 10 6" xfId="5970" xr:uid="{00000000-0005-0000-0000-0000BA010000}"/>
    <cellStyle name="Millares 11" xfId="419" xr:uid="{00000000-0005-0000-0000-00009D010000}"/>
    <cellStyle name="Millares 11 2" xfId="420" xr:uid="{00000000-0005-0000-0000-00009E010000}"/>
    <cellStyle name="Millares 11 3" xfId="421" xr:uid="{00000000-0005-0000-0000-00009F010000}"/>
    <cellStyle name="Millares 11 4" xfId="5989" xr:uid="{00000000-0005-0000-0000-0000BC010000}"/>
    <cellStyle name="Millares 12" xfId="422" xr:uid="{00000000-0005-0000-0000-0000A0010000}"/>
    <cellStyle name="Millares 12 2" xfId="423" xr:uid="{00000000-0005-0000-0000-0000A1010000}"/>
    <cellStyle name="Millares 12 2 2" xfId="4824" xr:uid="{00000000-0005-0000-0000-00005C110000}"/>
    <cellStyle name="Millares 12 3" xfId="5097" xr:uid="{00000000-0005-0000-0000-00005D110000}"/>
    <cellStyle name="Millares 12 4" xfId="5892" xr:uid="{00000000-0005-0000-0000-00005E110000}"/>
    <cellStyle name="Millares 12 5" xfId="4714" xr:uid="{00000000-0005-0000-0000-00005B110000}"/>
    <cellStyle name="Millares 12 6" xfId="5978" xr:uid="{00000000-0005-0000-0000-0000BF010000}"/>
    <cellStyle name="Millares 13" xfId="424" xr:uid="{00000000-0005-0000-0000-0000A2010000}"/>
    <cellStyle name="Millares 13 2" xfId="425" xr:uid="{00000000-0005-0000-0000-0000A3010000}"/>
    <cellStyle name="Millares 13 2 2" xfId="5894" xr:uid="{00000000-0005-0000-0000-000060110000}"/>
    <cellStyle name="Millares 13 3" xfId="426" xr:uid="{00000000-0005-0000-0000-0000A4010000}"/>
    <cellStyle name="Millares 13 3 2" xfId="5893" xr:uid="{00000000-0005-0000-0000-000061110000}"/>
    <cellStyle name="Millares 13 4" xfId="4711" xr:uid="{00000000-0005-0000-0000-00005F110000}"/>
    <cellStyle name="Millares 13 5" xfId="5950" xr:uid="{00000000-0005-0000-0000-0000C1010000}"/>
    <cellStyle name="Millares 14" xfId="427" xr:uid="{00000000-0005-0000-0000-0000A5010000}"/>
    <cellStyle name="Millares 14 2" xfId="428" xr:uid="{00000000-0005-0000-0000-0000A6010000}"/>
    <cellStyle name="Millares 14 2 2" xfId="4828" xr:uid="{00000000-0005-0000-0000-000063110000}"/>
    <cellStyle name="Millares 14 2 3" xfId="5961" xr:uid="{00000000-0005-0000-0000-0000C5010000}"/>
    <cellStyle name="Millares 14 3" xfId="429" xr:uid="{00000000-0005-0000-0000-0000A7010000}"/>
    <cellStyle name="Millares 14 3 2" xfId="5895" xr:uid="{00000000-0005-0000-0000-000064110000}"/>
    <cellStyle name="Millares 14 3 3" xfId="712" xr:uid="{00000000-0005-0000-0000-0000C6010000}"/>
    <cellStyle name="Millares 14 4" xfId="430" xr:uid="{00000000-0005-0000-0000-0000A8010000}"/>
    <cellStyle name="Millares 14 4 2" xfId="5948" xr:uid="{00000000-0005-0000-0000-0000C7010000}"/>
    <cellStyle name="Millares 14 5" xfId="431" xr:uid="{00000000-0005-0000-0000-0000A9010000}"/>
    <cellStyle name="Millares 15" xfId="432" xr:uid="{00000000-0005-0000-0000-0000AA010000}"/>
    <cellStyle name="Millares 15 2" xfId="433" xr:uid="{00000000-0005-0000-0000-0000AB010000}"/>
    <cellStyle name="Millares 15 2 2" xfId="5667" xr:uid="{00000000-0005-0000-0000-000066110000}"/>
    <cellStyle name="Millares 15 2 3" xfId="5960" xr:uid="{00000000-0005-0000-0000-0000CA010000}"/>
    <cellStyle name="Millares 15 3" xfId="5940" xr:uid="{00000000-0005-0000-0000-000067110000}"/>
    <cellStyle name="Millares 15 4" xfId="4840" xr:uid="{00000000-0005-0000-0000-000065110000}"/>
    <cellStyle name="Millares 16" xfId="434" xr:uid="{00000000-0005-0000-0000-0000AC010000}"/>
    <cellStyle name="Millares 16 2" xfId="435" xr:uid="{00000000-0005-0000-0000-0000AD010000}"/>
    <cellStyle name="Millares 16 2 2" xfId="5668" xr:uid="{00000000-0005-0000-0000-000069110000}"/>
    <cellStyle name="Millares 16 3" xfId="5942" xr:uid="{00000000-0005-0000-0000-00006A110000}"/>
    <cellStyle name="Millares 16 4" xfId="4830" xr:uid="{00000000-0005-0000-0000-000068110000}"/>
    <cellStyle name="Millares 17" xfId="436" xr:uid="{00000000-0005-0000-0000-0000AE010000}"/>
    <cellStyle name="Millares 17 2" xfId="5669" xr:uid="{00000000-0005-0000-0000-00006C110000}"/>
    <cellStyle name="Millares 17 3" xfId="4839" xr:uid="{00000000-0005-0000-0000-00006B110000}"/>
    <cellStyle name="Millares 17 4" xfId="5987" xr:uid="{00000000-0005-0000-0000-0000CD010000}"/>
    <cellStyle name="Millares 18" xfId="437" xr:uid="{00000000-0005-0000-0000-0000AF010000}"/>
    <cellStyle name="Millares 18 2" xfId="4859" xr:uid="{00000000-0005-0000-0000-00006D110000}"/>
    <cellStyle name="Millares 18 3" xfId="5949" xr:uid="{00000000-0005-0000-0000-0000CE010000}"/>
    <cellStyle name="Millares 19" xfId="438" xr:uid="{00000000-0005-0000-0000-0000B0010000}"/>
    <cellStyle name="Millares 19 2" xfId="4842" xr:uid="{00000000-0005-0000-0000-00006E110000}"/>
    <cellStyle name="Millares 19 3" xfId="5962" xr:uid="{00000000-0005-0000-0000-0000CF010000}"/>
    <cellStyle name="Millares 2" xfId="4" xr:uid="{00000000-0005-0000-0000-0000B1010000}"/>
    <cellStyle name="Millares 2 10" xfId="4390" xr:uid="{00000000-0005-0000-0000-000070110000}"/>
    <cellStyle name="Millares 2 11" xfId="4391" xr:uid="{00000000-0005-0000-0000-000071110000}"/>
    <cellStyle name="Millares 2 12" xfId="4392" xr:uid="{00000000-0005-0000-0000-000072110000}"/>
    <cellStyle name="Millares 2 13" xfId="4393" xr:uid="{00000000-0005-0000-0000-000073110000}"/>
    <cellStyle name="Millares 2 14" xfId="439" xr:uid="{00000000-0005-0000-0000-0000B2010000}"/>
    <cellStyle name="Millares 2 15" xfId="4389" xr:uid="{00000000-0005-0000-0000-000075110000}"/>
    <cellStyle name="Millares 2 15 2" xfId="4819" xr:uid="{00000000-0005-0000-0000-000076110000}"/>
    <cellStyle name="Millares 2 16" xfId="4791" xr:uid="{00000000-0005-0000-0000-000077110000}"/>
    <cellStyle name="Millares 2 17" xfId="4759" xr:uid="{00000000-0005-0000-0000-000078110000}"/>
    <cellStyle name="Millares 2 17 2" xfId="5113" xr:uid="{00000000-0005-0000-0000-000079110000}"/>
    <cellStyle name="Millares 2 18" xfId="5816" xr:uid="{00000000-0005-0000-0000-00007A110000}"/>
    <cellStyle name="Millares 2 19" xfId="754" xr:uid="{00000000-0005-0000-0000-00006F110000}"/>
    <cellStyle name="Millares 2 2" xfId="8" xr:uid="{00000000-0005-0000-0000-0000B3010000}"/>
    <cellStyle name="Millares 2 2 10" xfId="707" xr:uid="{00000000-0005-0000-0000-00007B110000}"/>
    <cellStyle name="Millares 2 2 2" xfId="440" xr:uid="{00000000-0005-0000-0000-0000B4010000}"/>
    <cellStyle name="Millares 2 2 2 2" xfId="5809" xr:uid="{00000000-0005-0000-0000-00007D110000}"/>
    <cellStyle name="Millares 2 2 2 3" xfId="4395" xr:uid="{00000000-0005-0000-0000-00007C110000}"/>
    <cellStyle name="Millares 2 2 2 4" xfId="5951" xr:uid="{00000000-0005-0000-0000-0000D3010000}"/>
    <cellStyle name="Millares 2 2 3" xfId="441" xr:uid="{00000000-0005-0000-0000-0000B5010000}"/>
    <cellStyle name="Millares 2 2 3 2" xfId="5818" xr:uid="{00000000-0005-0000-0000-00007F110000}"/>
    <cellStyle name="Millares 2 2 3 3" xfId="4396" xr:uid="{00000000-0005-0000-0000-00007E110000}"/>
    <cellStyle name="Millares 2 2 4" xfId="442" xr:uid="{00000000-0005-0000-0000-0000B6010000}"/>
    <cellStyle name="Millares 2 2 4 2" xfId="4397" xr:uid="{00000000-0005-0000-0000-000080110000}"/>
    <cellStyle name="Millares 2 2 4 3" xfId="5947" xr:uid="{00000000-0005-0000-0000-0000D5010000}"/>
    <cellStyle name="Millares 2 2 5" xfId="443" xr:uid="{00000000-0005-0000-0000-0000B7010000}"/>
    <cellStyle name="Millares 2 2 5 2" xfId="4988" xr:uid="{00000000-0005-0000-0000-000082110000}"/>
    <cellStyle name="Millares 2 2 5 3" xfId="5670" xr:uid="{00000000-0005-0000-0000-000083110000}"/>
    <cellStyle name="Millares 2 2 5 4" xfId="4394" xr:uid="{00000000-0005-0000-0000-000081110000}"/>
    <cellStyle name="Millares 2 2 6" xfId="4980" xr:uid="{00000000-0005-0000-0000-000084110000}"/>
    <cellStyle name="Millares 2 2 7" xfId="799" xr:uid="{00000000-0005-0000-0000-000085110000}"/>
    <cellStyle name="Millares 2 2 8" xfId="5250" xr:uid="{00000000-0005-0000-0000-000086110000}"/>
    <cellStyle name="Millares 2 2 9" xfId="5796" xr:uid="{00000000-0005-0000-0000-000087110000}"/>
    <cellStyle name="Millares 2 3" xfId="444" xr:uid="{00000000-0005-0000-0000-0000B8010000}"/>
    <cellStyle name="Millares 2 3 2" xfId="445" xr:uid="{00000000-0005-0000-0000-0000B9010000}"/>
    <cellStyle name="Millares 2 3 2 2" xfId="4398" xr:uid="{00000000-0005-0000-0000-000089110000}"/>
    <cellStyle name="Millares 2 3 3" xfId="446" xr:uid="{00000000-0005-0000-0000-0000BA010000}"/>
    <cellStyle name="Millares 2 3 3 2" xfId="447" xr:uid="{00000000-0005-0000-0000-0000BB010000}"/>
    <cellStyle name="Millares 2 3 3 3" xfId="5996" xr:uid="{00000000-0005-0000-0000-0000D9010000}"/>
    <cellStyle name="Millares 2 3 4" xfId="5896" xr:uid="{00000000-0005-0000-0000-00008B110000}"/>
    <cellStyle name="Millares 2 3 5" xfId="882" xr:uid="{00000000-0005-0000-0000-000088110000}"/>
    <cellStyle name="Millares 2 3 6" xfId="5952" xr:uid="{00000000-0005-0000-0000-0000D7010000}"/>
    <cellStyle name="Millares 2 4" xfId="448" xr:uid="{00000000-0005-0000-0000-0000BC010000}"/>
    <cellStyle name="Millares 2 4 2" xfId="4399" xr:uid="{00000000-0005-0000-0000-00008C110000}"/>
    <cellStyle name="Millares 2 5" xfId="449" xr:uid="{00000000-0005-0000-0000-0000BD010000}"/>
    <cellStyle name="Millares 2 5 2" xfId="450" xr:uid="{00000000-0005-0000-0000-0000BE010000}"/>
    <cellStyle name="Millares 2 5 3" xfId="4400" xr:uid="{00000000-0005-0000-0000-00008D110000}"/>
    <cellStyle name="Millares 2 5 4" xfId="5976" xr:uid="{00000000-0005-0000-0000-0000DC010000}"/>
    <cellStyle name="Millares 2 6" xfId="4401" xr:uid="{00000000-0005-0000-0000-00008E110000}"/>
    <cellStyle name="Millares 2 7" xfId="4402" xr:uid="{00000000-0005-0000-0000-00008F110000}"/>
    <cellStyle name="Millares 2 8" xfId="4403" xr:uid="{00000000-0005-0000-0000-000090110000}"/>
    <cellStyle name="Millares 2 9" xfId="4404" xr:uid="{00000000-0005-0000-0000-000091110000}"/>
    <cellStyle name="Millares 2_MODELOS TARIFAS COLECTIVOS 2012 - Matriz cobert adic (AÑO MOVIL)" xfId="4405" xr:uid="{00000000-0005-0000-0000-000092110000}"/>
    <cellStyle name="Millares 20" xfId="4845" xr:uid="{00000000-0005-0000-0000-000093110000}"/>
    <cellStyle name="Millares 21" xfId="4843" xr:uid="{00000000-0005-0000-0000-000094110000}"/>
    <cellStyle name="Millares 22" xfId="4832" xr:uid="{00000000-0005-0000-0000-000095110000}"/>
    <cellStyle name="Millares 23" xfId="4829" xr:uid="{00000000-0005-0000-0000-000096110000}"/>
    <cellStyle name="Millares 24" xfId="4831" xr:uid="{00000000-0005-0000-0000-000097110000}"/>
    <cellStyle name="Millares 25" xfId="4852" xr:uid="{00000000-0005-0000-0000-000098110000}"/>
    <cellStyle name="Millares 26" xfId="4836" xr:uid="{00000000-0005-0000-0000-000099110000}"/>
    <cellStyle name="Millares 27" xfId="4854" xr:uid="{00000000-0005-0000-0000-00009A110000}"/>
    <cellStyle name="Millares 28" xfId="4833" xr:uid="{00000000-0005-0000-0000-00009B110000}"/>
    <cellStyle name="Millares 29" xfId="4855" xr:uid="{00000000-0005-0000-0000-00009C110000}"/>
    <cellStyle name="Millares 3" xfId="3" xr:uid="{00000000-0005-0000-0000-0000BF010000}"/>
    <cellStyle name="Millares 3 10" xfId="4406" xr:uid="{00000000-0005-0000-0000-00009E110000}"/>
    <cellStyle name="Millares 3 11" xfId="4407" xr:uid="{00000000-0005-0000-0000-00009F110000}"/>
    <cellStyle name="Millares 3 12" xfId="4408" xr:uid="{00000000-0005-0000-0000-0000A0110000}"/>
    <cellStyle name="Millares 3 13" xfId="4409" xr:uid="{00000000-0005-0000-0000-0000A1110000}"/>
    <cellStyle name="Millares 3 14" xfId="4410" xr:uid="{00000000-0005-0000-0000-0000A2110000}"/>
    <cellStyle name="Millares 3 14 2" xfId="4902" xr:uid="{00000000-0005-0000-0000-0000A3110000}"/>
    <cellStyle name="Millares 3 14 3" xfId="5087" xr:uid="{00000000-0005-0000-0000-0000A4110000}"/>
    <cellStyle name="Millares 3 14 4" xfId="5671" xr:uid="{00000000-0005-0000-0000-0000A5110000}"/>
    <cellStyle name="Millares 3 15" xfId="5015" xr:uid="{00000000-0005-0000-0000-0000A6110000}"/>
    <cellStyle name="Millares 3 15 2" xfId="5672" xr:uid="{00000000-0005-0000-0000-0000A7110000}"/>
    <cellStyle name="Millares 3 16" xfId="5814" xr:uid="{00000000-0005-0000-0000-0000A8110000}"/>
    <cellStyle name="Millares 3 2" xfId="9" xr:uid="{00000000-0005-0000-0000-0000C0010000}"/>
    <cellStyle name="Millares 3 2 2" xfId="451" xr:uid="{00000000-0005-0000-0000-0000C1010000}"/>
    <cellStyle name="Millares 3 2 3" xfId="452" xr:uid="{00000000-0005-0000-0000-0000C2010000}"/>
    <cellStyle name="Millares 3 2 3 2" xfId="453" xr:uid="{00000000-0005-0000-0000-0000C3010000}"/>
    <cellStyle name="Millares 3 2 3 2 2" xfId="886" xr:uid="{00000000-0005-0000-0000-0000E2010000}"/>
    <cellStyle name="Millares 3 2 3 3" xfId="5261" xr:uid="{00000000-0005-0000-0000-0000AB110000}"/>
    <cellStyle name="Millares 3 2 3 4" xfId="5973" xr:uid="{00000000-0005-0000-0000-0000E1010000}"/>
    <cellStyle name="Millares 3 2 4" xfId="800" xr:uid="{00000000-0005-0000-0000-0000A9110000}"/>
    <cellStyle name="Millares 3 2 5" xfId="887" xr:uid="{00000000-0005-0000-0000-0000DF010000}"/>
    <cellStyle name="Millares 3 3" xfId="454" xr:uid="{00000000-0005-0000-0000-0000C4010000}"/>
    <cellStyle name="Millares 3 3 2" xfId="455" xr:uid="{00000000-0005-0000-0000-0000C5010000}"/>
    <cellStyle name="Millares 3 3 2 2" xfId="5992" xr:uid="{00000000-0005-0000-0000-0000E4010000}"/>
    <cellStyle name="Millares 3 3 3" xfId="5311" xr:uid="{00000000-0005-0000-0000-0000AE110000}"/>
    <cellStyle name="Millares 3 3 4" xfId="4411" xr:uid="{00000000-0005-0000-0000-0000AC110000}"/>
    <cellStyle name="Millares 3 4" xfId="456" xr:uid="{00000000-0005-0000-0000-0000C6010000}"/>
    <cellStyle name="Millares 3 4 2" xfId="5312" xr:uid="{00000000-0005-0000-0000-0000B0110000}"/>
    <cellStyle name="Millares 3 4 3" xfId="4412" xr:uid="{00000000-0005-0000-0000-0000AF110000}"/>
    <cellStyle name="Millares 3 5" xfId="457" xr:uid="{00000000-0005-0000-0000-0000C7010000}"/>
    <cellStyle name="Millares 3 5 2" xfId="4413" xr:uid="{00000000-0005-0000-0000-0000B1110000}"/>
    <cellStyle name="Millares 3 6" xfId="4414" xr:uid="{00000000-0005-0000-0000-0000B2110000}"/>
    <cellStyle name="Millares 3 7" xfId="4415" xr:uid="{00000000-0005-0000-0000-0000B3110000}"/>
    <cellStyle name="Millares 3 8" xfId="4416" xr:uid="{00000000-0005-0000-0000-0000B4110000}"/>
    <cellStyle name="Millares 3 9" xfId="4417" xr:uid="{00000000-0005-0000-0000-0000B5110000}"/>
    <cellStyle name="Millares 30" xfId="4838" xr:uid="{00000000-0005-0000-0000-0000B6110000}"/>
    <cellStyle name="Millares 31" xfId="4841" xr:uid="{00000000-0005-0000-0000-0000B7110000}"/>
    <cellStyle name="Millares 32" xfId="4860" xr:uid="{00000000-0005-0000-0000-0000B8110000}"/>
    <cellStyle name="Millares 33" xfId="4851" xr:uid="{00000000-0005-0000-0000-0000B9110000}"/>
    <cellStyle name="Millares 34" xfId="4848" xr:uid="{00000000-0005-0000-0000-0000BA110000}"/>
    <cellStyle name="Millares 35" xfId="4846" xr:uid="{00000000-0005-0000-0000-0000BB110000}"/>
    <cellStyle name="Millares 36" xfId="4856" xr:uid="{00000000-0005-0000-0000-0000BC110000}"/>
    <cellStyle name="Millares 37" xfId="4837" xr:uid="{00000000-0005-0000-0000-0000BD110000}"/>
    <cellStyle name="Millares 38" xfId="4849" xr:uid="{00000000-0005-0000-0000-0000BE110000}"/>
    <cellStyle name="Millares 39" xfId="4834" xr:uid="{00000000-0005-0000-0000-0000BF110000}"/>
    <cellStyle name="Millares 4" xfId="458" xr:uid="{00000000-0005-0000-0000-0000C8010000}"/>
    <cellStyle name="Millares 4 10" xfId="4418" xr:uid="{00000000-0005-0000-0000-0000C1110000}"/>
    <cellStyle name="Millares 4 11" xfId="4419" xr:uid="{00000000-0005-0000-0000-0000C2110000}"/>
    <cellStyle name="Millares 4 12" xfId="4420" xr:uid="{00000000-0005-0000-0000-0000C3110000}"/>
    <cellStyle name="Millares 4 13" xfId="4421" xr:uid="{00000000-0005-0000-0000-0000C4110000}"/>
    <cellStyle name="Millares 4 14" xfId="5017" xr:uid="{00000000-0005-0000-0000-0000C5110000}"/>
    <cellStyle name="Millares 4 14 2" xfId="5673" xr:uid="{00000000-0005-0000-0000-0000C6110000}"/>
    <cellStyle name="Millares 4 2" xfId="459" xr:uid="{00000000-0005-0000-0000-0000C9010000}"/>
    <cellStyle name="Millares 4 2 2" xfId="460" xr:uid="{00000000-0005-0000-0000-0000CA010000}"/>
    <cellStyle name="Millares 4 2 2 2" xfId="4422" xr:uid="{00000000-0005-0000-0000-0000C8110000}"/>
    <cellStyle name="Millares 4 2 2 3" xfId="5965" xr:uid="{00000000-0005-0000-0000-0000E9010000}"/>
    <cellStyle name="Millares 4 2 3" xfId="5313" xr:uid="{00000000-0005-0000-0000-0000C9110000}"/>
    <cellStyle name="Millares 4 2 4" xfId="5897" xr:uid="{00000000-0005-0000-0000-0000CA110000}"/>
    <cellStyle name="Millares 4 2 5" xfId="801" xr:uid="{00000000-0005-0000-0000-0000C7110000}"/>
    <cellStyle name="Millares 4 3" xfId="461" xr:uid="{00000000-0005-0000-0000-0000CB010000}"/>
    <cellStyle name="Millares 4 3 2" xfId="4423" xr:uid="{00000000-0005-0000-0000-0000CB110000}"/>
    <cellStyle name="Millares 4 3 3" xfId="5966" xr:uid="{00000000-0005-0000-0000-0000EA010000}"/>
    <cellStyle name="Millares 4 4" xfId="462" xr:uid="{00000000-0005-0000-0000-0000CC010000}"/>
    <cellStyle name="Millares 4 4 2" xfId="4424" xr:uid="{00000000-0005-0000-0000-0000CC110000}"/>
    <cellStyle name="Millares 4 5" xfId="463" xr:uid="{00000000-0005-0000-0000-0000CD010000}"/>
    <cellStyle name="Millares 4 5 2" xfId="4425" xr:uid="{00000000-0005-0000-0000-0000CD110000}"/>
    <cellStyle name="Millares 4 6" xfId="4426" xr:uid="{00000000-0005-0000-0000-0000CE110000}"/>
    <cellStyle name="Millares 4 7" xfId="4427" xr:uid="{00000000-0005-0000-0000-0000CF110000}"/>
    <cellStyle name="Millares 4 8" xfId="4428" xr:uid="{00000000-0005-0000-0000-0000D0110000}"/>
    <cellStyle name="Millares 4 9" xfId="4429" xr:uid="{00000000-0005-0000-0000-0000D1110000}"/>
    <cellStyle name="Millares 40" xfId="4844" xr:uid="{00000000-0005-0000-0000-0000D2110000}"/>
    <cellStyle name="Millares 41" xfId="4850" xr:uid="{00000000-0005-0000-0000-0000D3110000}"/>
    <cellStyle name="Millares 42" xfId="4835" xr:uid="{00000000-0005-0000-0000-0000D4110000}"/>
    <cellStyle name="Millares 43" xfId="4853" xr:uid="{00000000-0005-0000-0000-0000D5110000}"/>
    <cellStyle name="Millares 44" xfId="4847" xr:uid="{00000000-0005-0000-0000-0000D6110000}"/>
    <cellStyle name="Millares 45" xfId="4857" xr:uid="{00000000-0005-0000-0000-0000D7110000}"/>
    <cellStyle name="Millares 46" xfId="4858" xr:uid="{00000000-0005-0000-0000-0000D8110000}"/>
    <cellStyle name="Millares 47" xfId="5007" xr:uid="{00000000-0005-0000-0000-0000D9110000}"/>
    <cellStyle name="Millares 48" xfId="5230" xr:uid="{00000000-0005-0000-0000-0000DA110000}"/>
    <cellStyle name="Millares 49" xfId="5974" xr:uid="{00000000-0005-0000-0000-000079170000}"/>
    <cellStyle name="Millares 5" xfId="464" xr:uid="{00000000-0005-0000-0000-0000CE010000}"/>
    <cellStyle name="Millares 5 2" xfId="465" xr:uid="{00000000-0005-0000-0000-0000CF010000}"/>
    <cellStyle name="Millares 5 2 2" xfId="4986" xr:uid="{00000000-0005-0000-0000-0000DD110000}"/>
    <cellStyle name="Millares 5 2 2 2" xfId="5009" xr:uid="{00000000-0005-0000-0000-0000DE110000}"/>
    <cellStyle name="Millares 5 2 3" xfId="5674" xr:uid="{00000000-0005-0000-0000-0000DF110000}"/>
    <cellStyle name="Millares 5 2 4" xfId="4430" xr:uid="{00000000-0005-0000-0000-0000DC110000}"/>
    <cellStyle name="Millares 5 3" xfId="466" xr:uid="{00000000-0005-0000-0000-0000D0010000}"/>
    <cellStyle name="Millares 5 3 2" xfId="5011" xr:uid="{00000000-0005-0000-0000-0000E0110000}"/>
    <cellStyle name="Millares 5 3 3" xfId="5984" xr:uid="{00000000-0005-0000-0000-0000EF010000}"/>
    <cellStyle name="Millares 5 4" xfId="467" xr:uid="{00000000-0005-0000-0000-0000D1010000}"/>
    <cellStyle name="Millares 5 4 2" xfId="5251" xr:uid="{00000000-0005-0000-0000-0000E1110000}"/>
    <cellStyle name="Millares 5 5" xfId="5834" xr:uid="{00000000-0005-0000-0000-0000E2110000}"/>
    <cellStyle name="Millares 5 6" xfId="802" xr:uid="{00000000-0005-0000-0000-0000DB110000}"/>
    <cellStyle name="Millares 5 7" xfId="5993" xr:uid="{00000000-0005-0000-0000-0000ED010000}"/>
    <cellStyle name="Millares 6" xfId="468" xr:uid="{00000000-0005-0000-0000-0000D2010000}"/>
    <cellStyle name="Millares 6 2" xfId="469" xr:uid="{00000000-0005-0000-0000-0000D3010000}"/>
    <cellStyle name="Millares 6 2 2" xfId="470" xr:uid="{00000000-0005-0000-0000-0000D4010000}"/>
    <cellStyle name="Millares 6 2 2 2" xfId="5314" xr:uid="{00000000-0005-0000-0000-0000E5110000}"/>
    <cellStyle name="Millares 6 2 3" xfId="5899" xr:uid="{00000000-0005-0000-0000-0000E6110000}"/>
    <cellStyle name="Millares 6 2 4" xfId="4432" xr:uid="{00000000-0005-0000-0000-0000E4110000}"/>
    <cellStyle name="Millares 6 2 5" xfId="5964" xr:uid="{00000000-0005-0000-0000-0000F2010000}"/>
    <cellStyle name="Millares 6 3" xfId="471" xr:uid="{00000000-0005-0000-0000-0000D5010000}"/>
    <cellStyle name="Millares 6 3 2" xfId="4433" xr:uid="{00000000-0005-0000-0000-0000E7110000}"/>
    <cellStyle name="Millares 6 4" xfId="4431" xr:uid="{00000000-0005-0000-0000-0000E8110000}"/>
    <cellStyle name="Millares 6 4 2" xfId="4990" xr:uid="{00000000-0005-0000-0000-0000E9110000}"/>
    <cellStyle name="Millares 6 4 2 2" xfId="5225" xr:uid="{00000000-0005-0000-0000-0000EA110000}"/>
    <cellStyle name="Millares 6 4 3" xfId="5675" xr:uid="{00000000-0005-0000-0000-0000EB110000}"/>
    <cellStyle name="Millares 6 5" xfId="5020" xr:uid="{00000000-0005-0000-0000-0000EC110000}"/>
    <cellStyle name="Millares 6 6" xfId="5898" xr:uid="{00000000-0005-0000-0000-0000ED110000}"/>
    <cellStyle name="Millares 6 7" xfId="803" xr:uid="{00000000-0005-0000-0000-0000E3110000}"/>
    <cellStyle name="Millares 7" xfId="472" xr:uid="{00000000-0005-0000-0000-0000D6010000}"/>
    <cellStyle name="Millares 7 2" xfId="473" xr:uid="{00000000-0005-0000-0000-0000D7010000}"/>
    <cellStyle name="Millares 7 2 2" xfId="4435" xr:uid="{00000000-0005-0000-0000-0000EF110000}"/>
    <cellStyle name="Millares 7 2 3" xfId="5986" xr:uid="{00000000-0005-0000-0000-0000F6010000}"/>
    <cellStyle name="Millares 7 3" xfId="474" xr:uid="{00000000-0005-0000-0000-0000D8010000}"/>
    <cellStyle name="Millares 7 3 2" xfId="4434" xr:uid="{00000000-0005-0000-0000-0000F0110000}"/>
    <cellStyle name="Millares 7 4" xfId="5297" xr:uid="{00000000-0005-0000-0000-0000F1110000}"/>
    <cellStyle name="Millares 7 5" xfId="5900" xr:uid="{00000000-0005-0000-0000-0000F2110000}"/>
    <cellStyle name="Millares 7 6" xfId="798" xr:uid="{00000000-0005-0000-0000-0000EE110000}"/>
    <cellStyle name="Millares 7 7" xfId="5983" xr:uid="{00000000-0005-0000-0000-0000F5010000}"/>
    <cellStyle name="Millares 8" xfId="475" xr:uid="{00000000-0005-0000-0000-0000D9010000}"/>
    <cellStyle name="Millares 8 2" xfId="476" xr:uid="{00000000-0005-0000-0000-0000DA010000}"/>
    <cellStyle name="Millares 8 2 2" xfId="4437" xr:uid="{00000000-0005-0000-0000-0000F4110000}"/>
    <cellStyle name="Millares 8 2 3" xfId="5980" xr:uid="{00000000-0005-0000-0000-0000F9010000}"/>
    <cellStyle name="Millares 8 3" xfId="477" xr:uid="{00000000-0005-0000-0000-0000DB010000}"/>
    <cellStyle name="Millares 8 3 2" xfId="5298" xr:uid="{00000000-0005-0000-0000-0000F5110000}"/>
    <cellStyle name="Millares 8 4" xfId="5901" xr:uid="{00000000-0005-0000-0000-0000F6110000}"/>
    <cellStyle name="Millares 8 5" xfId="4436" xr:uid="{00000000-0005-0000-0000-0000F3110000}"/>
    <cellStyle name="Millares 8 6" xfId="5967" xr:uid="{00000000-0005-0000-0000-0000F8010000}"/>
    <cellStyle name="Millares 9" xfId="478" xr:uid="{00000000-0005-0000-0000-0000DC010000}"/>
    <cellStyle name="Millares 9 2" xfId="479" xr:uid="{00000000-0005-0000-0000-0000DD010000}"/>
    <cellStyle name="Millares 9 2 2" xfId="4818" xr:uid="{00000000-0005-0000-0000-0000F8110000}"/>
    <cellStyle name="Millares 9 3" xfId="5025" xr:uid="{00000000-0005-0000-0000-0000F9110000}"/>
    <cellStyle name="Millares 9 4" xfId="5810" xr:uid="{00000000-0005-0000-0000-0000FA110000}"/>
    <cellStyle name="Millares 9 5" xfId="899" xr:uid="{00000000-0005-0000-0000-0000F7110000}"/>
    <cellStyle name="Moned?_Hoja1_Costo Médico POS x T5 y Regional Mar02 MM" xfId="4438" xr:uid="{00000000-0005-0000-0000-0000FB110000}"/>
    <cellStyle name="Moneda" xfId="6000" builtinId="4"/>
    <cellStyle name="Moneda [0] 2" xfId="5315" xr:uid="{00000000-0005-0000-0000-0000FC110000}"/>
    <cellStyle name="Moneda 10" xfId="480" xr:uid="{00000000-0005-0000-0000-0000DE010000}"/>
    <cellStyle name="Moneda 10 2" xfId="5676" xr:uid="{00000000-0005-0000-0000-0000FD110000}"/>
    <cellStyle name="Moneda 10 3" xfId="5963" xr:uid="{00000000-0005-0000-0000-0000FE010000}"/>
    <cellStyle name="Moneda 11" xfId="481" xr:uid="{00000000-0005-0000-0000-0000DF010000}"/>
    <cellStyle name="Moneda 11 2" xfId="5944" xr:uid="{00000000-0005-0000-0000-0000FE110000}"/>
    <cellStyle name="Moneda 12" xfId="482" xr:uid="{00000000-0005-0000-0000-0000E0010000}"/>
    <cellStyle name="Moneda 13" xfId="5998" xr:uid="{00000000-0005-0000-0000-000097170000}"/>
    <cellStyle name="Moneda 2" xfId="5" xr:uid="{00000000-0005-0000-0000-0000E1010000}"/>
    <cellStyle name="Moneda 2 10" xfId="5252" xr:uid="{00000000-0005-0000-0000-000000120000}"/>
    <cellStyle name="Moneda 2 11" xfId="5815" xr:uid="{00000000-0005-0000-0000-000001120000}"/>
    <cellStyle name="Moneda 2 12" xfId="708" xr:uid="{00000000-0005-0000-0000-0000FF110000}"/>
    <cellStyle name="Moneda 2 2" xfId="483" xr:uid="{00000000-0005-0000-0000-0000E2010000}"/>
    <cellStyle name="Moneda 2 2 2" xfId="484" xr:uid="{00000000-0005-0000-0000-0000E3010000}"/>
    <cellStyle name="Moneda 2 2 2 2" xfId="485" xr:uid="{00000000-0005-0000-0000-0000E4010000}"/>
    <cellStyle name="Moneda 2 2 2 3" xfId="5994" xr:uid="{00000000-0005-0000-0000-000003020000}"/>
    <cellStyle name="Moneda 2 2 3" xfId="805" xr:uid="{00000000-0005-0000-0000-000002120000}"/>
    <cellStyle name="Moneda 2 3" xfId="486" xr:uid="{00000000-0005-0000-0000-0000E5010000}"/>
    <cellStyle name="Moneda 2 3 2" xfId="487" xr:uid="{00000000-0005-0000-0000-0000E6010000}"/>
    <cellStyle name="Moneda 2 3 2 2" xfId="5316" xr:uid="{00000000-0005-0000-0000-000005120000}"/>
    <cellStyle name="Moneda 2 3 3" xfId="4440" xr:uid="{00000000-0005-0000-0000-000004120000}"/>
    <cellStyle name="Moneda 2 4" xfId="488" xr:uid="{00000000-0005-0000-0000-0000E7010000}"/>
    <cellStyle name="Moneda 2 4 2" xfId="489" xr:uid="{00000000-0005-0000-0000-0000E8010000}"/>
    <cellStyle name="Moneda 2 4 2 2" xfId="5149" xr:uid="{00000000-0005-0000-0000-000008120000}"/>
    <cellStyle name="Moneda 2 4 2 3" xfId="4903" xr:uid="{00000000-0005-0000-0000-000007120000}"/>
    <cellStyle name="Moneda 2 4 3" xfId="4827" xr:uid="{00000000-0005-0000-0000-000009120000}"/>
    <cellStyle name="Moneda 2 4 3 2" xfId="5123" xr:uid="{00000000-0005-0000-0000-00000A120000}"/>
    <cellStyle name="Moneda 2 4 4" xfId="5088" xr:uid="{00000000-0005-0000-0000-00000B120000}"/>
    <cellStyle name="Moneda 2 4 5" xfId="4439" xr:uid="{00000000-0005-0000-0000-000006120000}"/>
    <cellStyle name="Moneda 2 5" xfId="490" xr:uid="{00000000-0005-0000-0000-0000E9010000}"/>
    <cellStyle name="Moneda 2 5 2" xfId="491" xr:uid="{00000000-0005-0000-0000-0000EA010000}"/>
    <cellStyle name="Moneda 2 5 2 2" xfId="5959" xr:uid="{00000000-0005-0000-0000-00000A020000}"/>
    <cellStyle name="Moneda 2 5 3" xfId="4792" xr:uid="{00000000-0005-0000-0000-00000C120000}"/>
    <cellStyle name="Moneda 2 6" xfId="492" xr:uid="{00000000-0005-0000-0000-0000EB010000}"/>
    <cellStyle name="Moneda 2 6 2" xfId="5112" xr:uid="{00000000-0005-0000-0000-00000E120000}"/>
    <cellStyle name="Moneda 2 6 3" xfId="4758" xr:uid="{00000000-0005-0000-0000-00000D120000}"/>
    <cellStyle name="Moneda 2 7" xfId="493" xr:uid="{00000000-0005-0000-0000-0000EC010000}"/>
    <cellStyle name="Moneda 2 7 2" xfId="755" xr:uid="{00000000-0005-0000-0000-00000F120000}"/>
    <cellStyle name="Moneda 2 8" xfId="4998" xr:uid="{00000000-0005-0000-0000-000010120000}"/>
    <cellStyle name="Moneda 2 9" xfId="5014" xr:uid="{00000000-0005-0000-0000-000011120000}"/>
    <cellStyle name="Moneda 2_PROPUESTA DE RENOVACION NUEVA EPS 2011" xfId="494" xr:uid="{00000000-0005-0000-0000-0000ED010000}"/>
    <cellStyle name="Moneda 3" xfId="495" xr:uid="{00000000-0005-0000-0000-0000EE010000}"/>
    <cellStyle name="Moneda 3 10" xfId="4442" xr:uid="{00000000-0005-0000-0000-000014120000}"/>
    <cellStyle name="Moneda 3 11" xfId="4443" xr:uid="{00000000-0005-0000-0000-000015120000}"/>
    <cellStyle name="Moneda 3 12" xfId="4441" xr:uid="{00000000-0005-0000-0000-000016120000}"/>
    <cellStyle name="Moneda 3 12 2" xfId="5677" xr:uid="{00000000-0005-0000-0000-000017120000}"/>
    <cellStyle name="Moneda 3 13" xfId="5253" xr:uid="{00000000-0005-0000-0000-000018120000}"/>
    <cellStyle name="Moneda 3 14" xfId="5902" xr:uid="{00000000-0005-0000-0000-000019120000}"/>
    <cellStyle name="Moneda 3 2" xfId="496" xr:uid="{00000000-0005-0000-0000-0000EF010000}"/>
    <cellStyle name="Moneda 3 2 2" xfId="5903" xr:uid="{00000000-0005-0000-0000-00001B120000}"/>
    <cellStyle name="Moneda 3 2 2 2" xfId="5013" xr:uid="{00000000-0005-0000-0000-00001C120000}"/>
    <cellStyle name="Moneda 3 2 3" xfId="806" xr:uid="{00000000-0005-0000-0000-00001A120000}"/>
    <cellStyle name="Moneda 3 3" xfId="497" xr:uid="{00000000-0005-0000-0000-0000F0010000}"/>
    <cellStyle name="Moneda 3 3 2" xfId="4444" xr:uid="{00000000-0005-0000-0000-00001D120000}"/>
    <cellStyle name="Moneda 3 4" xfId="4445" xr:uid="{00000000-0005-0000-0000-00001E120000}"/>
    <cellStyle name="Moneda 3 5" xfId="4446" xr:uid="{00000000-0005-0000-0000-00001F120000}"/>
    <cellStyle name="Moneda 3 6" xfId="4447" xr:uid="{00000000-0005-0000-0000-000020120000}"/>
    <cellStyle name="Moneda 3 7" xfId="4448" xr:uid="{00000000-0005-0000-0000-000021120000}"/>
    <cellStyle name="Moneda 3 8" xfId="4449" xr:uid="{00000000-0005-0000-0000-000022120000}"/>
    <cellStyle name="Moneda 3 9" xfId="4450" xr:uid="{00000000-0005-0000-0000-000023120000}"/>
    <cellStyle name="Moneda 4" xfId="498" xr:uid="{00000000-0005-0000-0000-0000F1010000}"/>
    <cellStyle name="Moneda 4 2" xfId="499" xr:uid="{00000000-0005-0000-0000-0000F2010000}"/>
    <cellStyle name="Moneda 4 2 2" xfId="4991" xr:uid="{00000000-0005-0000-0000-000026120000}"/>
    <cellStyle name="Moneda 4 2 2 2" xfId="5226" xr:uid="{00000000-0005-0000-0000-000027120000}"/>
    <cellStyle name="Moneda 4 2 3" xfId="5678" xr:uid="{00000000-0005-0000-0000-000028120000}"/>
    <cellStyle name="Moneda 4 2 4" xfId="5904" xr:uid="{00000000-0005-0000-0000-000029120000}"/>
    <cellStyle name="Moneda 4 2 5" xfId="4451" xr:uid="{00000000-0005-0000-0000-000025120000}"/>
    <cellStyle name="Moneda 4 3" xfId="500" xr:uid="{00000000-0005-0000-0000-0000F3010000}"/>
    <cellStyle name="Moneda 4 3 2" xfId="501" xr:uid="{00000000-0005-0000-0000-0000F4010000}"/>
    <cellStyle name="Moneda 4 3 2 2" xfId="5118" xr:uid="{00000000-0005-0000-0000-00002B120000}"/>
    <cellStyle name="Moneda 4 3 3" xfId="4814" xr:uid="{00000000-0005-0000-0000-00002A120000}"/>
    <cellStyle name="Moneda 4 4" xfId="5254" xr:uid="{00000000-0005-0000-0000-00002C120000}"/>
    <cellStyle name="Moneda 4 5" xfId="804" xr:uid="{00000000-0005-0000-0000-000024120000}"/>
    <cellStyle name="Moneda 5" xfId="502" xr:uid="{00000000-0005-0000-0000-0000F5010000}"/>
    <cellStyle name="Moneda 5 2" xfId="503" xr:uid="{00000000-0005-0000-0000-0000F6010000}"/>
    <cellStyle name="Moneda 5 2 2" xfId="504" xr:uid="{00000000-0005-0000-0000-0000F7010000}"/>
    <cellStyle name="Moneda 5 2 3" xfId="5002" xr:uid="{00000000-0005-0000-0000-00002E120000}"/>
    <cellStyle name="Moneda 5 3" xfId="5260" xr:uid="{00000000-0005-0000-0000-00002F120000}"/>
    <cellStyle name="Moneda 5 4" xfId="5905" xr:uid="{00000000-0005-0000-0000-000030120000}"/>
    <cellStyle name="Moneda 5 5" xfId="4452" xr:uid="{00000000-0005-0000-0000-00002D120000}"/>
    <cellStyle name="Moneda 6" xfId="505" xr:uid="{00000000-0005-0000-0000-0000F8010000}"/>
    <cellStyle name="Moneda 6 2" xfId="506" xr:uid="{00000000-0005-0000-0000-0000F9010000}"/>
    <cellStyle name="Moneda 6 2 2" xfId="5150" xr:uid="{00000000-0005-0000-0000-000033120000}"/>
    <cellStyle name="Moneda 6 2 3" xfId="4904" xr:uid="{00000000-0005-0000-0000-000032120000}"/>
    <cellStyle name="Moneda 6 3" xfId="5005" xr:uid="{00000000-0005-0000-0000-000034120000}"/>
    <cellStyle name="Moneda 6 4" xfId="5342" xr:uid="{00000000-0005-0000-0000-000035120000}"/>
    <cellStyle name="Moneda 6 5" xfId="5906" xr:uid="{00000000-0005-0000-0000-000036120000}"/>
    <cellStyle name="Moneda 7" xfId="507" xr:uid="{00000000-0005-0000-0000-0000FA010000}"/>
    <cellStyle name="Moneda 7 2" xfId="5089" xr:uid="{00000000-0005-0000-0000-000038120000}"/>
    <cellStyle name="Moneda 7 3" xfId="4453" xr:uid="{00000000-0005-0000-0000-000037120000}"/>
    <cellStyle name="Moneda 7 4" xfId="5982" xr:uid="{00000000-0005-0000-0000-00001A020000}"/>
    <cellStyle name="Moneda 8" xfId="508" xr:uid="{00000000-0005-0000-0000-0000FB010000}"/>
    <cellStyle name="Moneda 8 2" xfId="4820" xr:uid="{00000000-0005-0000-0000-00003A120000}"/>
    <cellStyle name="Moneda 8 2 2" xfId="5120" xr:uid="{00000000-0005-0000-0000-00003B120000}"/>
    <cellStyle name="Moneda 8 3" xfId="5098" xr:uid="{00000000-0005-0000-0000-00003C120000}"/>
    <cellStyle name="Moneda 8 4" xfId="4715" xr:uid="{00000000-0005-0000-0000-000039120000}"/>
    <cellStyle name="Moneda 8 5" xfId="5988" xr:uid="{00000000-0005-0000-0000-00001B020000}"/>
    <cellStyle name="Moneda 9" xfId="509" xr:uid="{00000000-0005-0000-0000-0000FC010000}"/>
    <cellStyle name="Moneda 9 2" xfId="5022" xr:uid="{00000000-0005-0000-0000-00003E120000}"/>
    <cellStyle name="Moneda 9 2 2" xfId="5680" xr:uid="{00000000-0005-0000-0000-00003F120000}"/>
    <cellStyle name="Moneda 9 3" xfId="5679" xr:uid="{00000000-0005-0000-0000-000040120000}"/>
    <cellStyle name="Moneda 9 4" xfId="5019" xr:uid="{00000000-0005-0000-0000-00003D120000}"/>
    <cellStyle name="Moneda 9 5" xfId="5979" xr:uid="{00000000-0005-0000-0000-00001C020000}"/>
    <cellStyle name="Monedɡ_Hoja1_Costo Médico POS x T5 y Regional Mar02 MM" xfId="510" xr:uid="{00000000-0005-0000-0000-0000FD010000}"/>
    <cellStyle name="Neutra" xfId="5291" xr:uid="{00000000-0005-0000-0000-000042120000}"/>
    <cellStyle name="Neutral 10" xfId="4454" xr:uid="{00000000-0005-0000-0000-000044120000}"/>
    <cellStyle name="Neutral 11" xfId="4455" xr:uid="{00000000-0005-0000-0000-000045120000}"/>
    <cellStyle name="Neutral 12" xfId="4456" xr:uid="{00000000-0005-0000-0000-000046120000}"/>
    <cellStyle name="Neutral 2" xfId="511" xr:uid="{00000000-0005-0000-0000-0000FE010000}"/>
    <cellStyle name="Neutral 2 2" xfId="5681" xr:uid="{00000000-0005-0000-0000-000048120000}"/>
    <cellStyle name="Neutral 2 3" xfId="5682" xr:uid="{00000000-0005-0000-0000-000049120000}"/>
    <cellStyle name="Neutral 3" xfId="512" xr:uid="{00000000-0005-0000-0000-0000FF010000}"/>
    <cellStyle name="Neutral 3 2" xfId="513" xr:uid="{00000000-0005-0000-0000-000000020000}"/>
    <cellStyle name="Neutral 3 2 2" xfId="5683" xr:uid="{00000000-0005-0000-0000-00004B120000}"/>
    <cellStyle name="Neutral 3 3" xfId="5684" xr:uid="{00000000-0005-0000-0000-00004C120000}"/>
    <cellStyle name="Neutral 4" xfId="514" xr:uid="{00000000-0005-0000-0000-000001020000}"/>
    <cellStyle name="Neutral 4 2" xfId="5685" xr:uid="{00000000-0005-0000-0000-00004E120000}"/>
    <cellStyle name="Neutral 4 3" xfId="5686" xr:uid="{00000000-0005-0000-0000-00004F120000}"/>
    <cellStyle name="Neutral 4 4" xfId="5907" xr:uid="{00000000-0005-0000-0000-000050120000}"/>
    <cellStyle name="Neutral 4 5" xfId="4457" xr:uid="{00000000-0005-0000-0000-00004D120000}"/>
    <cellStyle name="Neutral 5" xfId="4458" xr:uid="{00000000-0005-0000-0000-000051120000}"/>
    <cellStyle name="Neutral 6" xfId="4459" xr:uid="{00000000-0005-0000-0000-000052120000}"/>
    <cellStyle name="Neutral 7" xfId="4460" xr:uid="{00000000-0005-0000-0000-000053120000}"/>
    <cellStyle name="Neutral 8" xfId="4461" xr:uid="{00000000-0005-0000-0000-000054120000}"/>
    <cellStyle name="Neutral 9" xfId="4462" xr:uid="{00000000-0005-0000-0000-000055120000}"/>
    <cellStyle name="No-definido" xfId="515" xr:uid="{00000000-0005-0000-0000-000002020000}"/>
    <cellStyle name="Normal" xfId="0" builtinId="0"/>
    <cellStyle name="Normal - Style1" xfId="807" xr:uid="{00000000-0005-0000-0000-000058120000}"/>
    <cellStyle name="Normal 10" xfId="516" xr:uid="{00000000-0005-0000-0000-000004020000}"/>
    <cellStyle name="Normal 10 10" xfId="5018" xr:uid="{00000000-0005-0000-0000-00005A120000}"/>
    <cellStyle name="Normal 10 2" xfId="517" xr:uid="{00000000-0005-0000-0000-000005020000}"/>
    <cellStyle name="Normal 10 2 2" xfId="5010" xr:uid="{00000000-0005-0000-0000-00005C120000}"/>
    <cellStyle name="Normal 10 2 3" xfId="4464" xr:uid="{00000000-0005-0000-0000-00005B120000}"/>
    <cellStyle name="Normal 10 3" xfId="518" xr:uid="{00000000-0005-0000-0000-000006020000}"/>
    <cellStyle name="Normal 10 3 2" xfId="4803" xr:uid="{00000000-0005-0000-0000-00005E120000}"/>
    <cellStyle name="Normal 10 3 3" xfId="4463" xr:uid="{00000000-0005-0000-0000-00005D120000}"/>
    <cellStyle name="Normal 10 4" xfId="5006" xr:uid="{00000000-0005-0000-0000-00005F120000}"/>
    <cellStyle name="Normal 10 5" xfId="808" xr:uid="{00000000-0005-0000-0000-000059120000}"/>
    <cellStyle name="Normal 11" xfId="519" xr:uid="{00000000-0005-0000-0000-000007020000}"/>
    <cellStyle name="Normal 11 10" xfId="4466" xr:uid="{00000000-0005-0000-0000-000061120000}"/>
    <cellStyle name="Normal 11 11" xfId="4467" xr:uid="{00000000-0005-0000-0000-000062120000}"/>
    <cellStyle name="Normal 11 12" xfId="4465" xr:uid="{00000000-0005-0000-0000-000063120000}"/>
    <cellStyle name="Normal 11 12 2" xfId="5687" xr:uid="{00000000-0005-0000-0000-000064120000}"/>
    <cellStyle name="Normal 11 13" xfId="5813" xr:uid="{00000000-0005-0000-0000-000065120000}"/>
    <cellStyle name="Normal 11 14" xfId="809" xr:uid="{00000000-0005-0000-0000-000060120000}"/>
    <cellStyle name="Normal 11 2" xfId="520" xr:uid="{00000000-0005-0000-0000-000008020000}"/>
    <cellStyle name="Normal 11 2 2" xfId="521" xr:uid="{00000000-0005-0000-0000-000009020000}"/>
    <cellStyle name="Normal 11 2 3" xfId="4468" xr:uid="{00000000-0005-0000-0000-000066120000}"/>
    <cellStyle name="Normal 11 3" xfId="522" xr:uid="{00000000-0005-0000-0000-00000A020000}"/>
    <cellStyle name="Normal 11 3 2" xfId="4469" xr:uid="{00000000-0005-0000-0000-000068120000}"/>
    <cellStyle name="Normal 11 4" xfId="523" xr:uid="{00000000-0005-0000-0000-00000B020000}"/>
    <cellStyle name="Normal 11 4 2" xfId="524" xr:uid="{00000000-0005-0000-0000-00000C020000}"/>
    <cellStyle name="Normal 11 4 3" xfId="4470" xr:uid="{00000000-0005-0000-0000-000069120000}"/>
    <cellStyle name="Normal 11 5" xfId="525" xr:uid="{00000000-0005-0000-0000-00000D020000}"/>
    <cellStyle name="Normal 11 5 2" xfId="4471" xr:uid="{00000000-0005-0000-0000-00006A120000}"/>
    <cellStyle name="Normal 11 6" xfId="4472" xr:uid="{00000000-0005-0000-0000-00006B120000}"/>
    <cellStyle name="Normal 11 7" xfId="4473" xr:uid="{00000000-0005-0000-0000-00006C120000}"/>
    <cellStyle name="Normal 11 8" xfId="4474" xr:uid="{00000000-0005-0000-0000-00006D120000}"/>
    <cellStyle name="Normal 11 9" xfId="4475" xr:uid="{00000000-0005-0000-0000-00006E120000}"/>
    <cellStyle name="Normal 12" xfId="526" xr:uid="{00000000-0005-0000-0000-00000E020000}"/>
    <cellStyle name="Normal 12 2" xfId="527" xr:uid="{00000000-0005-0000-0000-00000F020000}"/>
    <cellStyle name="Normal 12 2 2" xfId="528" xr:uid="{00000000-0005-0000-0000-000010020000}"/>
    <cellStyle name="Normal 12 2 3" xfId="4476" xr:uid="{00000000-0005-0000-0000-000070120000}"/>
    <cellStyle name="Normal 12 3" xfId="529" xr:uid="{00000000-0005-0000-0000-000011020000}"/>
    <cellStyle name="Normal 12 3 2" xfId="5021" xr:uid="{00000000-0005-0000-0000-000071120000}"/>
    <cellStyle name="Normal 12 4" xfId="5828" xr:uid="{00000000-0005-0000-0000-000072120000}"/>
    <cellStyle name="Normal 12 5" xfId="810" xr:uid="{00000000-0005-0000-0000-00006F120000}"/>
    <cellStyle name="Normal 13" xfId="530" xr:uid="{00000000-0005-0000-0000-000012020000}"/>
    <cellStyle name="Normal 13 2" xfId="4477" xr:uid="{00000000-0005-0000-0000-000074120000}"/>
    <cellStyle name="Normal 13 3" xfId="5317" xr:uid="{00000000-0005-0000-0000-000075120000}"/>
    <cellStyle name="Normal 13 4" xfId="5908" xr:uid="{00000000-0005-0000-0000-000076120000}"/>
    <cellStyle name="Normal 13 5" xfId="811" xr:uid="{00000000-0005-0000-0000-000073120000}"/>
    <cellStyle name="Normal 13 6" xfId="5997" xr:uid="{00000000-0005-0000-0000-000033020000}"/>
    <cellStyle name="Normal 14" xfId="531" xr:uid="{00000000-0005-0000-0000-000013020000}"/>
    <cellStyle name="Normal 14 2" xfId="532" xr:uid="{00000000-0005-0000-0000-000014020000}"/>
    <cellStyle name="Normal 14 2 2" xfId="5090" xr:uid="{00000000-0005-0000-0000-000079120000}"/>
    <cellStyle name="Normal 14 2 3" xfId="4478" xr:uid="{00000000-0005-0000-0000-000078120000}"/>
    <cellStyle name="Normal 14 3" xfId="533" xr:uid="{00000000-0005-0000-0000-000015020000}"/>
    <cellStyle name="Normal 14 4" xfId="5921" xr:uid="{00000000-0005-0000-0000-00007B120000}"/>
    <cellStyle name="Normal 14 5" xfId="812" xr:uid="{00000000-0005-0000-0000-000077120000}"/>
    <cellStyle name="Normal 15" xfId="534" xr:uid="{00000000-0005-0000-0000-000016020000}"/>
    <cellStyle name="Normal 15 2" xfId="535" xr:uid="{00000000-0005-0000-0000-000017020000}"/>
    <cellStyle name="Normal 15 2 2" xfId="4861" xr:uid="{00000000-0005-0000-0000-00007E120000}"/>
    <cellStyle name="Normal 15 2 3" xfId="5923" xr:uid="{00000000-0005-0000-0000-00007F120000}"/>
    <cellStyle name="Normal 15 2 4" xfId="4801" xr:uid="{00000000-0005-0000-0000-00007D120000}"/>
    <cellStyle name="Normal 15 3" xfId="4816" xr:uid="{00000000-0005-0000-0000-000080120000}"/>
    <cellStyle name="Normal 15 4" xfId="4981" xr:uid="{00000000-0005-0000-0000-000081120000}"/>
    <cellStyle name="Normal 15 5" xfId="5318" xr:uid="{00000000-0005-0000-0000-000082120000}"/>
    <cellStyle name="Normal 15 6" xfId="5922" xr:uid="{00000000-0005-0000-0000-000083120000}"/>
    <cellStyle name="Normal 15 7" xfId="813" xr:uid="{00000000-0005-0000-0000-00007C120000}"/>
    <cellStyle name="Normal 16" xfId="536" xr:uid="{00000000-0005-0000-0000-000018020000}"/>
    <cellStyle name="Normal 16 2" xfId="5319" xr:uid="{00000000-0005-0000-0000-000085120000}"/>
    <cellStyle name="Normal 16 3" xfId="5924" xr:uid="{00000000-0005-0000-0000-000086120000}"/>
    <cellStyle name="Normal 16 4" xfId="814" xr:uid="{00000000-0005-0000-0000-000084120000}"/>
    <cellStyle name="Normal 17" xfId="537" xr:uid="{00000000-0005-0000-0000-000019020000}"/>
    <cellStyle name="Normal 17 2" xfId="4479" xr:uid="{00000000-0005-0000-0000-000088120000}"/>
    <cellStyle name="Normal 17 3" xfId="5925" xr:uid="{00000000-0005-0000-0000-000089120000}"/>
    <cellStyle name="Normal 17 4" xfId="815" xr:uid="{00000000-0005-0000-0000-000087120000}"/>
    <cellStyle name="Normal 18" xfId="816" xr:uid="{00000000-0005-0000-0000-00008A120000}"/>
    <cellStyle name="Normal 18 2" xfId="4480" xr:uid="{00000000-0005-0000-0000-00008B120000}"/>
    <cellStyle name="Normal 18 3" xfId="5941" xr:uid="{00000000-0005-0000-0000-00008C120000}"/>
    <cellStyle name="Normal 19" xfId="817" xr:uid="{00000000-0005-0000-0000-00008D120000}"/>
    <cellStyle name="Normal 19 2" xfId="4481" xr:uid="{00000000-0005-0000-0000-00008E120000}"/>
    <cellStyle name="Normal 2" xfId="6" xr:uid="{00000000-0005-0000-0000-00001A020000}"/>
    <cellStyle name="Normal 2 10" xfId="538" xr:uid="{00000000-0005-0000-0000-00001B020000}"/>
    <cellStyle name="Normal 2 10 2" xfId="4482" xr:uid="{00000000-0005-0000-0000-000090120000}"/>
    <cellStyle name="Normal 2 11" xfId="4483" xr:uid="{00000000-0005-0000-0000-000091120000}"/>
    <cellStyle name="Normal 2 12" xfId="4484" xr:uid="{00000000-0005-0000-0000-000092120000}"/>
    <cellStyle name="Normal 2 13" xfId="4485" xr:uid="{00000000-0005-0000-0000-000093120000}"/>
    <cellStyle name="Normal 2 14" xfId="4486" xr:uid="{00000000-0005-0000-0000-000094120000}"/>
    <cellStyle name="Normal 2 15" xfId="539" xr:uid="{00000000-0005-0000-0000-00001C020000}"/>
    <cellStyle name="Normal 2 15 2" xfId="540" xr:uid="{00000000-0005-0000-0000-00001D020000}"/>
    <cellStyle name="Normal 2 15 2 2" xfId="5819" xr:uid="{00000000-0005-0000-0000-000097120000}"/>
    <cellStyle name="Normal 2 15 2 3" xfId="5797" xr:uid="{00000000-0005-0000-0000-000098120000}"/>
    <cellStyle name="Normal 2 15 3" xfId="5091" xr:uid="{00000000-0005-0000-0000-000099120000}"/>
    <cellStyle name="Normal 2 15 3 2" xfId="5808" xr:uid="{00000000-0005-0000-0000-00009A120000}"/>
    <cellStyle name="Normal 2 15 4" xfId="5688" xr:uid="{00000000-0005-0000-0000-00009B120000}"/>
    <cellStyle name="Normal 2 15 5" xfId="5794" xr:uid="{00000000-0005-0000-0000-00009C120000}"/>
    <cellStyle name="Normal 2 16" xfId="4487" xr:uid="{00000000-0005-0000-0000-00009D120000}"/>
    <cellStyle name="Normal 2 16 2" xfId="5092" xr:uid="{00000000-0005-0000-0000-00009E120000}"/>
    <cellStyle name="Normal 2 16 3" xfId="5689" xr:uid="{00000000-0005-0000-0000-00009F120000}"/>
    <cellStyle name="Normal 2 17" xfId="4488" xr:uid="{00000000-0005-0000-0000-0000A0120000}"/>
    <cellStyle name="Normal 2 17 2" xfId="5093" xr:uid="{00000000-0005-0000-0000-0000A1120000}"/>
    <cellStyle name="Normal 2 17 3" xfId="5690" xr:uid="{00000000-0005-0000-0000-0000A2120000}"/>
    <cellStyle name="Normal 2 18" xfId="884" xr:uid="{00000000-0005-0000-0000-0000A3120000}"/>
    <cellStyle name="Normal 2 18 2" xfId="4821" xr:uid="{00000000-0005-0000-0000-0000A4120000}"/>
    <cellStyle name="Normal 2 19" xfId="4712" xr:uid="{00000000-0005-0000-0000-0000A5120000}"/>
    <cellStyle name="Normal 2 19 2" xfId="4755" xr:uid="{00000000-0005-0000-0000-0000A6120000}"/>
    <cellStyle name="Normal 2 19 2 2" xfId="4826" xr:uid="{00000000-0005-0000-0000-0000A7120000}"/>
    <cellStyle name="Normal 2 2" xfId="541" xr:uid="{00000000-0005-0000-0000-00001E020000}"/>
    <cellStyle name="Normal 2 2 10" xfId="4490" xr:uid="{00000000-0005-0000-0000-0000A9120000}"/>
    <cellStyle name="Normal 2 2 11" xfId="4491" xr:uid="{00000000-0005-0000-0000-0000AA120000}"/>
    <cellStyle name="Normal 2 2 12" xfId="4492" xr:uid="{00000000-0005-0000-0000-0000AB120000}"/>
    <cellStyle name="Normal 2 2 13" xfId="4493" xr:uid="{00000000-0005-0000-0000-0000AC120000}"/>
    <cellStyle name="Normal 2 2 14" xfId="4489" xr:uid="{00000000-0005-0000-0000-0000AD120000}"/>
    <cellStyle name="Normal 2 2 14 2" xfId="5691" xr:uid="{00000000-0005-0000-0000-0000AE120000}"/>
    <cellStyle name="Normal 2 2 15" xfId="4982" xr:uid="{00000000-0005-0000-0000-0000AF120000}"/>
    <cellStyle name="Normal 2 2 2" xfId="542" xr:uid="{00000000-0005-0000-0000-00001F020000}"/>
    <cellStyle name="Normal 2 2 2 2" xfId="543" xr:uid="{00000000-0005-0000-0000-000020020000}"/>
    <cellStyle name="Normal 2 2 2 3" xfId="544" xr:uid="{00000000-0005-0000-0000-000021020000}"/>
    <cellStyle name="Normal 2 2 2 3 2" xfId="545" xr:uid="{00000000-0005-0000-0000-000022020000}"/>
    <cellStyle name="Normal 2 2 2 3 3" xfId="5821" xr:uid="{00000000-0005-0000-0000-0000B2120000}"/>
    <cellStyle name="Normal 2 2 3" xfId="546" xr:uid="{00000000-0005-0000-0000-000023020000}"/>
    <cellStyle name="Normal 2 2 3 2" xfId="547" xr:uid="{00000000-0005-0000-0000-000024020000}"/>
    <cellStyle name="Normal 2 2 3 3" xfId="548" xr:uid="{00000000-0005-0000-0000-000025020000}"/>
    <cellStyle name="Normal 2 2 3 4" xfId="4494" xr:uid="{00000000-0005-0000-0000-0000B4120000}"/>
    <cellStyle name="Normal 2 2 3 5" xfId="6008" xr:uid="{BEF02BD1-706F-45DA-9007-F13BF09253A8}"/>
    <cellStyle name="Normal 2 2 4" xfId="549" xr:uid="{00000000-0005-0000-0000-000026020000}"/>
    <cellStyle name="Normal 2 2 4 2" xfId="4495" xr:uid="{00000000-0005-0000-0000-0000B6120000}"/>
    <cellStyle name="Normal 2 2 5" xfId="550" xr:uid="{00000000-0005-0000-0000-000027020000}"/>
    <cellStyle name="Normal 2 2 5 2" xfId="551" xr:uid="{00000000-0005-0000-0000-000028020000}"/>
    <cellStyle name="Normal 2 2 5 3" xfId="4496" xr:uid="{00000000-0005-0000-0000-0000B7120000}"/>
    <cellStyle name="Normal 2 2 6" xfId="552" xr:uid="{00000000-0005-0000-0000-000029020000}"/>
    <cellStyle name="Normal 2 2 6 2" xfId="4497" xr:uid="{00000000-0005-0000-0000-0000B8120000}"/>
    <cellStyle name="Normal 2 2 7" xfId="4498" xr:uid="{00000000-0005-0000-0000-0000B9120000}"/>
    <cellStyle name="Normal 2 2 8" xfId="4499" xr:uid="{00000000-0005-0000-0000-0000BA120000}"/>
    <cellStyle name="Normal 2 2 9" xfId="4500" xr:uid="{00000000-0005-0000-0000-0000BB120000}"/>
    <cellStyle name="Normal 2 2_Slip ABBOTT S A " xfId="4501" xr:uid="{00000000-0005-0000-0000-0000BC120000}"/>
    <cellStyle name="Normal 2 20" xfId="756" xr:uid="{00000000-0005-0000-0000-0000BD120000}"/>
    <cellStyle name="Normal 2 20 2" xfId="5692" xr:uid="{00000000-0005-0000-0000-0000BE120000}"/>
    <cellStyle name="Normal 2 21" xfId="5693" xr:uid="{00000000-0005-0000-0000-0000BF120000}"/>
    <cellStyle name="Normal 2 22" xfId="5255" xr:uid="{00000000-0005-0000-0000-0000C0120000}"/>
    <cellStyle name="Normal 2 23" xfId="704" xr:uid="{00000000-0005-0000-0000-00008F120000}"/>
    <cellStyle name="Normal 2 3" xfId="553" xr:uid="{00000000-0005-0000-0000-00002A020000}"/>
    <cellStyle name="Normal 2 3 2" xfId="554" xr:uid="{00000000-0005-0000-0000-00002B020000}"/>
    <cellStyle name="Normal 2 3 2 2" xfId="4802" xr:uid="{00000000-0005-0000-0000-0000C3120000}"/>
    <cellStyle name="Normal 2 3 2 2 2" xfId="5695" xr:uid="{00000000-0005-0000-0000-0000C4120000}"/>
    <cellStyle name="Normal 2 3 2 3" xfId="5694" xr:uid="{00000000-0005-0000-0000-0000C5120000}"/>
    <cellStyle name="Normal 2 3 2 4" xfId="5909" xr:uid="{00000000-0005-0000-0000-0000C6120000}"/>
    <cellStyle name="Normal 2 3 3" xfId="555" xr:uid="{00000000-0005-0000-0000-00002C020000}"/>
    <cellStyle name="Normal 2 3 3 2" xfId="556" xr:uid="{00000000-0005-0000-0000-00002D020000}"/>
    <cellStyle name="Normal 2 3 3 2 2" xfId="5696" xr:uid="{00000000-0005-0000-0000-0000C8120000}"/>
    <cellStyle name="Normal 2 3 3 3" xfId="4813" xr:uid="{00000000-0005-0000-0000-0000C7120000}"/>
    <cellStyle name="Normal 2 3 4" xfId="5812" xr:uid="{00000000-0005-0000-0000-0000C9120000}"/>
    <cellStyle name="Normal 2 4" xfId="557" xr:uid="{00000000-0005-0000-0000-00002E020000}"/>
    <cellStyle name="Normal 2 4 2" xfId="558" xr:uid="{00000000-0005-0000-0000-00002F020000}"/>
    <cellStyle name="Normal 2 4 2 2" xfId="4992" xr:uid="{00000000-0005-0000-0000-0000CC120000}"/>
    <cellStyle name="Normal 2 4 2 2 2" xfId="5227" xr:uid="{00000000-0005-0000-0000-0000CD120000}"/>
    <cellStyle name="Normal 2 4 2 3" xfId="5697" xr:uid="{00000000-0005-0000-0000-0000CE120000}"/>
    <cellStyle name="Normal 2 4 2 4" xfId="4502" xr:uid="{00000000-0005-0000-0000-0000CB120000}"/>
    <cellStyle name="Normal 2 4 3" xfId="5698" xr:uid="{00000000-0005-0000-0000-0000CF120000}"/>
    <cellStyle name="Normal 2 4 4" xfId="5016" xr:uid="{00000000-0005-0000-0000-0000D0120000}"/>
    <cellStyle name="Normal 2 4 4 2" xfId="5699" xr:uid="{00000000-0005-0000-0000-0000D1120000}"/>
    <cellStyle name="Normal 2 4 5" xfId="881" xr:uid="{00000000-0005-0000-0000-0000CA120000}"/>
    <cellStyle name="Normal 2 5" xfId="559" xr:uid="{00000000-0005-0000-0000-000030020000}"/>
    <cellStyle name="Normal 2 5 2" xfId="4503" xr:uid="{00000000-0005-0000-0000-0000D3120000}"/>
    <cellStyle name="Normal 2 5 3" xfId="5910" xr:uid="{00000000-0005-0000-0000-0000D4120000}"/>
    <cellStyle name="Normal 2 5 4" xfId="709" xr:uid="{00000000-0005-0000-0000-0000D2120000}"/>
    <cellStyle name="Normal 2 6" xfId="560" xr:uid="{00000000-0005-0000-0000-000031020000}"/>
    <cellStyle name="Normal 2 6 2" xfId="4504" xr:uid="{00000000-0005-0000-0000-0000D5120000}"/>
    <cellStyle name="Normal 2 7" xfId="561" xr:uid="{00000000-0005-0000-0000-000032020000}"/>
    <cellStyle name="Normal 2 7 2" xfId="5262" xr:uid="{00000000-0005-0000-0000-0000D7120000}"/>
    <cellStyle name="Normal 2 7 3" xfId="4505" xr:uid="{00000000-0005-0000-0000-0000D6120000}"/>
    <cellStyle name="Normal 2 8" xfId="562" xr:uid="{00000000-0005-0000-0000-000033020000}"/>
    <cellStyle name="Normal 2 8 2" xfId="5320" xr:uid="{00000000-0005-0000-0000-0000D9120000}"/>
    <cellStyle name="Normal 2 8 3" xfId="4506" xr:uid="{00000000-0005-0000-0000-0000D8120000}"/>
    <cellStyle name="Normal 2 9" xfId="563" xr:uid="{00000000-0005-0000-0000-000034020000}"/>
    <cellStyle name="Normal 2 9 2" xfId="4507" xr:uid="{00000000-0005-0000-0000-0000DA120000}"/>
    <cellStyle name="Normal 2_100218_Slip_GV_SYLVANIA_DTORRES" xfId="757" xr:uid="{00000000-0005-0000-0000-0000DB120000}"/>
    <cellStyle name="Normal 20" xfId="818" xr:uid="{00000000-0005-0000-0000-0000DC120000}"/>
    <cellStyle name="Normal 20 2" xfId="880" xr:uid="{00000000-0005-0000-0000-0000DD120000}"/>
    <cellStyle name="Normal 20 3" xfId="4508" xr:uid="{00000000-0005-0000-0000-0000DE120000}"/>
    <cellStyle name="Normal 21" xfId="819" xr:uid="{00000000-0005-0000-0000-0000DF120000}"/>
    <cellStyle name="Normal 21 2" xfId="4509" xr:uid="{00000000-0005-0000-0000-0000E0120000}"/>
    <cellStyle name="Normal 22" xfId="820" xr:uid="{00000000-0005-0000-0000-0000E1120000}"/>
    <cellStyle name="Normal 22 2" xfId="5321" xr:uid="{00000000-0005-0000-0000-0000E2120000}"/>
    <cellStyle name="Normal 22 2 2" xfId="5943" xr:uid="{00000000-0005-0000-0000-0000E3120000}"/>
    <cellStyle name="Normal 23" xfId="821" xr:uid="{00000000-0005-0000-0000-0000E4120000}"/>
    <cellStyle name="Normal 23 2" xfId="879" xr:uid="{00000000-0005-0000-0000-0000E5120000}"/>
    <cellStyle name="Normal 23 3" xfId="5322" xr:uid="{00000000-0005-0000-0000-0000E6120000}"/>
    <cellStyle name="Normal 24" xfId="822" xr:uid="{00000000-0005-0000-0000-0000E7120000}"/>
    <cellStyle name="Normal 24 2" xfId="5323" xr:uid="{00000000-0005-0000-0000-0000E8120000}"/>
    <cellStyle name="Normal 25" xfId="823" xr:uid="{00000000-0005-0000-0000-0000E9120000}"/>
    <cellStyle name="Normal 25 2" xfId="5324" xr:uid="{00000000-0005-0000-0000-0000EA120000}"/>
    <cellStyle name="Normal 26" xfId="824" xr:uid="{00000000-0005-0000-0000-0000EB120000}"/>
    <cellStyle name="Normal 26 2" xfId="5325" xr:uid="{00000000-0005-0000-0000-0000EC120000}"/>
    <cellStyle name="Normal 27" xfId="825" xr:uid="{00000000-0005-0000-0000-0000ED120000}"/>
    <cellStyle name="Normal 27 2" xfId="5326" xr:uid="{00000000-0005-0000-0000-0000EE120000}"/>
    <cellStyle name="Normal 28" xfId="826" xr:uid="{00000000-0005-0000-0000-0000EF120000}"/>
    <cellStyle name="Normal 28 2" xfId="5327" xr:uid="{00000000-0005-0000-0000-0000F0120000}"/>
    <cellStyle name="Normal 29" xfId="827" xr:uid="{00000000-0005-0000-0000-0000F1120000}"/>
    <cellStyle name="Normal 29 2" xfId="5328" xr:uid="{00000000-0005-0000-0000-0000F2120000}"/>
    <cellStyle name="Normal 3" xfId="2" xr:uid="{00000000-0005-0000-0000-000036020000}"/>
    <cellStyle name="Normal 3 10" xfId="564" xr:uid="{00000000-0005-0000-0000-000037020000}"/>
    <cellStyle name="Normal 3 11" xfId="4511" xr:uid="{00000000-0005-0000-0000-0000F5120000}"/>
    <cellStyle name="Normal 3 12" xfId="4512" xr:uid="{00000000-0005-0000-0000-0000F6120000}"/>
    <cellStyle name="Normal 3 13" xfId="4513" xr:uid="{00000000-0005-0000-0000-0000F7120000}"/>
    <cellStyle name="Normal 3 14" xfId="4514" xr:uid="{00000000-0005-0000-0000-0000F8120000}"/>
    <cellStyle name="Normal 3 15" xfId="4515" xr:uid="{00000000-0005-0000-0000-0000F9120000}"/>
    <cellStyle name="Normal 3 16" xfId="4510" xr:uid="{00000000-0005-0000-0000-0000FA120000}"/>
    <cellStyle name="Normal 3 16 2" xfId="4822" xr:uid="{00000000-0005-0000-0000-0000FB120000}"/>
    <cellStyle name="Normal 3 16 2 2" xfId="4805" xr:uid="{00000000-0005-0000-0000-0000FC120000}"/>
    <cellStyle name="Normal 3 16 2 3" xfId="5121" xr:uid="{00000000-0005-0000-0000-0000FD120000}"/>
    <cellStyle name="Normal 3 16 3" xfId="5700" xr:uid="{00000000-0005-0000-0000-0000FE120000}"/>
    <cellStyle name="Normal 3 17" xfId="5804" xr:uid="{00000000-0005-0000-0000-0000FF120000}"/>
    <cellStyle name="Normal 3 2" xfId="565" xr:uid="{00000000-0005-0000-0000-000038020000}"/>
    <cellStyle name="Normal 3 2 2" xfId="566" xr:uid="{00000000-0005-0000-0000-000039020000}"/>
    <cellStyle name="Normal 3 2 2 2" xfId="567" xr:uid="{00000000-0005-0000-0000-00003A020000}"/>
    <cellStyle name="Normal 3 2 2 2 2" xfId="5115" xr:uid="{00000000-0005-0000-0000-000003130000}"/>
    <cellStyle name="Normal 3 2 2 3" xfId="5701" xr:uid="{00000000-0005-0000-0000-000004130000}"/>
    <cellStyle name="Normal 3 2 2 4" xfId="5817" xr:uid="{00000000-0005-0000-0000-000005130000}"/>
    <cellStyle name="Normal 3 2 2 5" xfId="4516" xr:uid="{00000000-0005-0000-0000-000001130000}"/>
    <cellStyle name="Normal 3 2 3" xfId="568" xr:uid="{00000000-0005-0000-0000-00003B020000}"/>
    <cellStyle name="Normal 3 2 3 2" xfId="569" xr:uid="{00000000-0005-0000-0000-00003C020000}"/>
    <cellStyle name="Normal 3 2 3 2 2" xfId="5702" xr:uid="{00000000-0005-0000-0000-000007130000}"/>
    <cellStyle name="Normal 3 2 3 3" xfId="828" xr:uid="{00000000-0005-0000-0000-000006130000}"/>
    <cellStyle name="Normal 3 2 4" xfId="5703" xr:uid="{00000000-0005-0000-0000-000008130000}"/>
    <cellStyle name="Normal 3 2 5" xfId="5259" xr:uid="{00000000-0005-0000-0000-000009130000}"/>
    <cellStyle name="Normal 3 2 6" xfId="5795" xr:uid="{00000000-0005-0000-0000-00000A130000}"/>
    <cellStyle name="Normal 3 3" xfId="570" xr:uid="{00000000-0005-0000-0000-00003D020000}"/>
    <cellStyle name="Normal 3 3 2" xfId="571" xr:uid="{00000000-0005-0000-0000-00003E020000}"/>
    <cellStyle name="Normal 3 3 2 2" xfId="5704" xr:uid="{00000000-0005-0000-0000-00000C130000}"/>
    <cellStyle name="Normal 3 3 3" xfId="572" xr:uid="{00000000-0005-0000-0000-00003F020000}"/>
    <cellStyle name="Normal 3 3 3 2" xfId="5705" xr:uid="{00000000-0005-0000-0000-00000D130000}"/>
    <cellStyle name="Normal 3 3 4" xfId="5830" xr:uid="{00000000-0005-0000-0000-00000E130000}"/>
    <cellStyle name="Normal 3 4" xfId="10" xr:uid="{00000000-0005-0000-0000-000040020000}"/>
    <cellStyle name="Normal 3 4 2" xfId="573" xr:uid="{00000000-0005-0000-0000-000041020000}"/>
    <cellStyle name="Normal 3 4 2 2" xfId="5706" xr:uid="{00000000-0005-0000-0000-000010130000}"/>
    <cellStyle name="Normal 3 4 3" xfId="5707" xr:uid="{00000000-0005-0000-0000-000011130000}"/>
    <cellStyle name="Normal 3 4 4" xfId="5832" xr:uid="{00000000-0005-0000-0000-000012130000}"/>
    <cellStyle name="Normal 3 4 5" xfId="4517" xr:uid="{00000000-0005-0000-0000-00000F130000}"/>
    <cellStyle name="Normal 3 5" xfId="574" xr:uid="{00000000-0005-0000-0000-000042020000}"/>
    <cellStyle name="Normal 3 5 2" xfId="5835" xr:uid="{00000000-0005-0000-0000-000014130000}"/>
    <cellStyle name="Normal 3 5 3" xfId="4518" xr:uid="{00000000-0005-0000-0000-000013130000}"/>
    <cellStyle name="Normal 3 6" xfId="575" xr:uid="{00000000-0005-0000-0000-000043020000}"/>
    <cellStyle name="Normal 3 6 2" xfId="4519" xr:uid="{00000000-0005-0000-0000-000015130000}"/>
    <cellStyle name="Normal 3 6 3" xfId="5968" xr:uid="{00000000-0005-0000-0000-000064020000}"/>
    <cellStyle name="Normal 3 7" xfId="576" xr:uid="{00000000-0005-0000-0000-000044020000}"/>
    <cellStyle name="Normal 3 8" xfId="4520" xr:uid="{00000000-0005-0000-0000-000017130000}"/>
    <cellStyle name="Normal 3 9" xfId="4521" xr:uid="{00000000-0005-0000-0000-000018130000}"/>
    <cellStyle name="Normal 30" xfId="829" xr:uid="{00000000-0005-0000-0000-000019130000}"/>
    <cellStyle name="Normal 30 2" xfId="5329" xr:uid="{00000000-0005-0000-0000-00001A130000}"/>
    <cellStyle name="Normal 31" xfId="830" xr:uid="{00000000-0005-0000-0000-00001B130000}"/>
    <cellStyle name="Normal 31 2" xfId="5330" xr:uid="{00000000-0005-0000-0000-00001C130000}"/>
    <cellStyle name="Normal 32" xfId="831" xr:uid="{00000000-0005-0000-0000-00001D130000}"/>
    <cellStyle name="Normal 32 2" xfId="5012" xr:uid="{00000000-0005-0000-0000-00001E130000}"/>
    <cellStyle name="Normal 32 3" xfId="5331" xr:uid="{00000000-0005-0000-0000-00001F130000}"/>
    <cellStyle name="Normal 33" xfId="832" xr:uid="{00000000-0005-0000-0000-000020130000}"/>
    <cellStyle name="Normal 33 2" xfId="5332" xr:uid="{00000000-0005-0000-0000-000021130000}"/>
    <cellStyle name="Normal 34" xfId="833" xr:uid="{00000000-0005-0000-0000-000022130000}"/>
    <cellStyle name="Normal 34 2" xfId="5333" xr:uid="{00000000-0005-0000-0000-000023130000}"/>
    <cellStyle name="Normal 35" xfId="834" xr:uid="{00000000-0005-0000-0000-000024130000}"/>
    <cellStyle name="Normal 35 2" xfId="5709" xr:uid="{00000000-0005-0000-0000-000025130000}"/>
    <cellStyle name="Normal 35 3" xfId="5708" xr:uid="{00000000-0005-0000-0000-000026130000}"/>
    <cellStyle name="Normal 36" xfId="835" xr:uid="{00000000-0005-0000-0000-000027130000}"/>
    <cellStyle name="Normal 36 2" xfId="5334" xr:uid="{00000000-0005-0000-0000-000028130000}"/>
    <cellStyle name="Normal 37" xfId="836" xr:uid="{00000000-0005-0000-0000-000029130000}"/>
    <cellStyle name="Normal 37 2" xfId="5335" xr:uid="{00000000-0005-0000-0000-00002A130000}"/>
    <cellStyle name="Normal 38" xfId="837" xr:uid="{00000000-0005-0000-0000-00002B130000}"/>
    <cellStyle name="Normal 38 2" xfId="5336" xr:uid="{00000000-0005-0000-0000-00002C130000}"/>
    <cellStyle name="Normal 39" xfId="838" xr:uid="{00000000-0005-0000-0000-00002D130000}"/>
    <cellStyle name="Normal 39 2" xfId="5337" xr:uid="{00000000-0005-0000-0000-00002E130000}"/>
    <cellStyle name="Normal 4" xfId="577" xr:uid="{00000000-0005-0000-0000-000045020000}"/>
    <cellStyle name="Normal 4 10" xfId="4523" xr:uid="{00000000-0005-0000-0000-000030130000}"/>
    <cellStyle name="Normal 4 11" xfId="4524" xr:uid="{00000000-0005-0000-0000-000031130000}"/>
    <cellStyle name="Normal 4 12" xfId="4525" xr:uid="{00000000-0005-0000-0000-000032130000}"/>
    <cellStyle name="Normal 4 13" xfId="4522" xr:uid="{00000000-0005-0000-0000-000033130000}"/>
    <cellStyle name="Normal 4 14" xfId="5805" xr:uid="{00000000-0005-0000-0000-000034130000}"/>
    <cellStyle name="Normal 4 2" xfId="578" xr:uid="{00000000-0005-0000-0000-000046020000}"/>
    <cellStyle name="Normal 4 2 2" xfId="579" xr:uid="{00000000-0005-0000-0000-000047020000}"/>
    <cellStyle name="Normal 4 2 2 2" xfId="580" xr:uid="{00000000-0005-0000-0000-000048020000}"/>
    <cellStyle name="Normal 4 2 2 2 2" xfId="5710" xr:uid="{00000000-0005-0000-0000-000037130000}"/>
    <cellStyle name="Normal 4 2 2 3" xfId="4526" xr:uid="{00000000-0005-0000-0000-000036130000}"/>
    <cellStyle name="Normal 4 2 2 4" xfId="6006" xr:uid="{7D0CDAD4-75B9-44E8-ADA8-3894672A5102}"/>
    <cellStyle name="Normal 4 2 3" xfId="581" xr:uid="{00000000-0005-0000-0000-000049020000}"/>
    <cellStyle name="Normal 4 2 3 2" xfId="4810" xr:uid="{00000000-0005-0000-0000-000039130000}"/>
    <cellStyle name="Normal 4 2 3 2 2" xfId="5117" xr:uid="{00000000-0005-0000-0000-00003A130000}"/>
    <cellStyle name="Normal 4 2 3 3" xfId="5711" xr:uid="{00000000-0005-0000-0000-00003B130000}"/>
    <cellStyle name="Normal 4 2 4" xfId="5911" xr:uid="{00000000-0005-0000-0000-00003C130000}"/>
    <cellStyle name="Normal 4 2 5" xfId="839" xr:uid="{00000000-0005-0000-0000-000035130000}"/>
    <cellStyle name="Normal 4 3" xfId="582" xr:uid="{00000000-0005-0000-0000-00004A020000}"/>
    <cellStyle name="Normal 4 3 2" xfId="4527" xr:uid="{00000000-0005-0000-0000-00003E130000}"/>
    <cellStyle name="Normal 4 4" xfId="583" xr:uid="{00000000-0005-0000-0000-00004B020000}"/>
    <cellStyle name="Normal 4 4 2" xfId="4528" xr:uid="{00000000-0005-0000-0000-000040130000}"/>
    <cellStyle name="Normal 4 5" xfId="584" xr:uid="{00000000-0005-0000-0000-00004C020000}"/>
    <cellStyle name="Normal 4 5 2" xfId="585" xr:uid="{00000000-0005-0000-0000-00004D020000}"/>
    <cellStyle name="Normal 4 5 2 2" xfId="4530" xr:uid="{00000000-0005-0000-0000-000042130000}"/>
    <cellStyle name="Normal 4 5 3" xfId="4529" xr:uid="{00000000-0005-0000-0000-000041130000}"/>
    <cellStyle name="Normal 4 5 4" xfId="6005" xr:uid="{DF682587-EC29-403D-9477-23E003BE6697}"/>
    <cellStyle name="Normal 4 6" xfId="586" xr:uid="{00000000-0005-0000-0000-00004E020000}"/>
    <cellStyle name="Normal 4 6 2" xfId="587" xr:uid="{00000000-0005-0000-0000-00004F020000}"/>
    <cellStyle name="Normal 4 6 2 2" xfId="4531" xr:uid="{00000000-0005-0000-0000-000044130000}"/>
    <cellStyle name="Normal 4 7" xfId="4532" xr:uid="{00000000-0005-0000-0000-000045130000}"/>
    <cellStyle name="Normal 4 8" xfId="4533" xr:uid="{00000000-0005-0000-0000-000046130000}"/>
    <cellStyle name="Normal 4 9" xfId="4534" xr:uid="{00000000-0005-0000-0000-000047130000}"/>
    <cellStyle name="Normal 40" xfId="840" xr:uid="{00000000-0005-0000-0000-000048130000}"/>
    <cellStyle name="Normal 40 2" xfId="5338" xr:uid="{00000000-0005-0000-0000-000049130000}"/>
    <cellStyle name="Normal 41" xfId="841" xr:uid="{00000000-0005-0000-0000-00004A130000}"/>
    <cellStyle name="Normal 41 2" xfId="5339" xr:uid="{00000000-0005-0000-0000-00004B130000}"/>
    <cellStyle name="Normal 42" xfId="842" xr:uid="{00000000-0005-0000-0000-00004C130000}"/>
    <cellStyle name="Normal 42 2" xfId="5712" xr:uid="{00000000-0005-0000-0000-00004D130000}"/>
    <cellStyle name="Normal 43" xfId="843" xr:uid="{00000000-0005-0000-0000-00004E130000}"/>
    <cellStyle name="Normal 43 2" xfId="5713" xr:uid="{00000000-0005-0000-0000-00004F130000}"/>
    <cellStyle name="Normal 44" xfId="844" xr:uid="{00000000-0005-0000-0000-000050130000}"/>
    <cellStyle name="Normal 44 2" xfId="5714" xr:uid="{00000000-0005-0000-0000-000051130000}"/>
    <cellStyle name="Normal 45" xfId="845" xr:uid="{00000000-0005-0000-0000-000052130000}"/>
    <cellStyle name="Normal 45 2" xfId="5715" xr:uid="{00000000-0005-0000-0000-000053130000}"/>
    <cellStyle name="Normal 46" xfId="846" xr:uid="{00000000-0005-0000-0000-000054130000}"/>
    <cellStyle name="Normal 47" xfId="847" xr:uid="{00000000-0005-0000-0000-000055130000}"/>
    <cellStyle name="Normal 48" xfId="848" xr:uid="{00000000-0005-0000-0000-000056130000}"/>
    <cellStyle name="Normal 49" xfId="849" xr:uid="{00000000-0005-0000-0000-000057130000}"/>
    <cellStyle name="Normal 5" xfId="11" xr:uid="{00000000-0005-0000-0000-000050020000}"/>
    <cellStyle name="Normal 5 10" xfId="4535" xr:uid="{00000000-0005-0000-0000-000059130000}"/>
    <cellStyle name="Normal 5 11" xfId="4536" xr:uid="{00000000-0005-0000-0000-00005A130000}"/>
    <cellStyle name="Normal 5 12" xfId="4537" xr:uid="{00000000-0005-0000-0000-00005B130000}"/>
    <cellStyle name="Normal 5 13" xfId="588" xr:uid="{00000000-0005-0000-0000-000051020000}"/>
    <cellStyle name="Normal 5 14" xfId="5003" xr:uid="{00000000-0005-0000-0000-00005D130000}"/>
    <cellStyle name="Normal 5 14 2" xfId="5716" xr:uid="{00000000-0005-0000-0000-00005E130000}"/>
    <cellStyle name="Normal 5 2" xfId="589" xr:uid="{00000000-0005-0000-0000-000052020000}"/>
    <cellStyle name="Normal 5 2 2" xfId="590" xr:uid="{00000000-0005-0000-0000-000053020000}"/>
    <cellStyle name="Normal 5 2 2 2" xfId="5008" xr:uid="{00000000-0005-0000-0000-000061130000}"/>
    <cellStyle name="Normal 5 2 2 3" xfId="5717" xr:uid="{00000000-0005-0000-0000-000062130000}"/>
    <cellStyle name="Normal 5 2 2 4" xfId="4538" xr:uid="{00000000-0005-0000-0000-000060130000}"/>
    <cellStyle name="Normal 5 2 3" xfId="4983" xr:uid="{00000000-0005-0000-0000-000063130000}"/>
    <cellStyle name="Normal 5 2 3 2" xfId="5224" xr:uid="{00000000-0005-0000-0000-000064130000}"/>
    <cellStyle name="Normal 5 2 4" xfId="4809" xr:uid="{00000000-0005-0000-0000-000065130000}"/>
    <cellStyle name="Normal 5 2 5" xfId="5938" xr:uid="{00000000-0005-0000-0000-000066130000}"/>
    <cellStyle name="Normal 5 2 6" xfId="850" xr:uid="{00000000-0005-0000-0000-00005F130000}"/>
    <cellStyle name="Normal 5 3" xfId="591" xr:uid="{00000000-0005-0000-0000-000054020000}"/>
    <cellStyle name="Normal 5 3 2" xfId="592" xr:uid="{00000000-0005-0000-0000-000055020000}"/>
    <cellStyle name="Normal 5 3 2 2" xfId="5718" xr:uid="{00000000-0005-0000-0000-000068130000}"/>
    <cellStyle name="Normal 5 3 3" xfId="4539" xr:uid="{00000000-0005-0000-0000-000067130000}"/>
    <cellStyle name="Normal 5 4" xfId="593" xr:uid="{00000000-0005-0000-0000-000056020000}"/>
    <cellStyle name="Normal 5 5" xfId="594" xr:uid="{00000000-0005-0000-0000-000057020000}"/>
    <cellStyle name="Normal 5 5 2" xfId="4540" xr:uid="{00000000-0005-0000-0000-00006A130000}"/>
    <cellStyle name="Normal 5 6" xfId="595" xr:uid="{00000000-0005-0000-0000-000058020000}"/>
    <cellStyle name="Normal 5 6 2" xfId="4541" xr:uid="{00000000-0005-0000-0000-00006B130000}"/>
    <cellStyle name="Normal 5 7" xfId="4542" xr:uid="{00000000-0005-0000-0000-00006C130000}"/>
    <cellStyle name="Normal 5 8" xfId="4543" xr:uid="{00000000-0005-0000-0000-00006D130000}"/>
    <cellStyle name="Normal 5 9" xfId="4544" xr:uid="{00000000-0005-0000-0000-00006E130000}"/>
    <cellStyle name="Normal 50" xfId="851" xr:uid="{00000000-0005-0000-0000-00006F130000}"/>
    <cellStyle name="Normal 51" xfId="852" xr:uid="{00000000-0005-0000-0000-000070130000}"/>
    <cellStyle name="Normal 52" xfId="853" xr:uid="{00000000-0005-0000-0000-000071130000}"/>
    <cellStyle name="Normal 53" xfId="854" xr:uid="{00000000-0005-0000-0000-000072130000}"/>
    <cellStyle name="Normal 54" xfId="855" xr:uid="{00000000-0005-0000-0000-000073130000}"/>
    <cellStyle name="Normal 55" xfId="856" xr:uid="{00000000-0005-0000-0000-000074130000}"/>
    <cellStyle name="Normal 56" xfId="857" xr:uid="{00000000-0005-0000-0000-000075130000}"/>
    <cellStyle name="Normal 56 2" xfId="4545" xr:uid="{00000000-0005-0000-0000-000076130000}"/>
    <cellStyle name="Normal 57" xfId="858" xr:uid="{00000000-0005-0000-0000-000077130000}"/>
    <cellStyle name="Normal 57 2" xfId="4546" xr:uid="{00000000-0005-0000-0000-000078130000}"/>
    <cellStyle name="Normal 58" xfId="859" xr:uid="{00000000-0005-0000-0000-000079130000}"/>
    <cellStyle name="Normal 59" xfId="860" xr:uid="{00000000-0005-0000-0000-00007A130000}"/>
    <cellStyle name="Normal 6" xfId="596" xr:uid="{00000000-0005-0000-0000-000059020000}"/>
    <cellStyle name="Normal 6 10" xfId="4547" xr:uid="{00000000-0005-0000-0000-00007C130000}"/>
    <cellStyle name="Normal 6 11" xfId="4548" xr:uid="{00000000-0005-0000-0000-00007D130000}"/>
    <cellStyle name="Normal 6 12" xfId="4549" xr:uid="{00000000-0005-0000-0000-00007E130000}"/>
    <cellStyle name="Normal 6 13" xfId="4550" xr:uid="{00000000-0005-0000-0000-00007F130000}"/>
    <cellStyle name="Normal 6 13 2" xfId="5094" xr:uid="{00000000-0005-0000-0000-000080130000}"/>
    <cellStyle name="Normal 6 13 3" xfId="5719" xr:uid="{00000000-0005-0000-0000-000081130000}"/>
    <cellStyle name="Normal 6 14" xfId="5798" xr:uid="{00000000-0005-0000-0000-000082130000}"/>
    <cellStyle name="Normal 6 2" xfId="597" xr:uid="{00000000-0005-0000-0000-00005A020000}"/>
    <cellStyle name="Normal 6 2 2" xfId="598" xr:uid="{00000000-0005-0000-0000-00005B020000}"/>
    <cellStyle name="Normal 6 3" xfId="599" xr:uid="{00000000-0005-0000-0000-00005C020000}"/>
    <cellStyle name="Normal 6 3 2" xfId="600" xr:uid="{00000000-0005-0000-0000-00005D020000}"/>
    <cellStyle name="Normal 6 3 3" xfId="601" xr:uid="{00000000-0005-0000-0000-00005E020000}"/>
    <cellStyle name="Normal 6 4" xfId="602" xr:uid="{00000000-0005-0000-0000-00005F020000}"/>
    <cellStyle name="Normal 6 4 2" xfId="603" xr:uid="{00000000-0005-0000-0000-000060020000}"/>
    <cellStyle name="Normal 6 5" xfId="604" xr:uid="{00000000-0005-0000-0000-000061020000}"/>
    <cellStyle name="Normal 6 5 2" xfId="4551" xr:uid="{00000000-0005-0000-0000-000087130000}"/>
    <cellStyle name="Normal 6 5 3" xfId="5991" xr:uid="{00000000-0005-0000-0000-000082020000}"/>
    <cellStyle name="Normal 6 6" xfId="605" xr:uid="{00000000-0005-0000-0000-000062020000}"/>
    <cellStyle name="Normal 6 6 2" xfId="4552" xr:uid="{00000000-0005-0000-0000-000088130000}"/>
    <cellStyle name="Normal 6 7" xfId="4553" xr:uid="{00000000-0005-0000-0000-000089130000}"/>
    <cellStyle name="Normal 6 8" xfId="4554" xr:uid="{00000000-0005-0000-0000-00008A130000}"/>
    <cellStyle name="Normal 6 9" xfId="4555" xr:uid="{00000000-0005-0000-0000-00008B130000}"/>
    <cellStyle name="Normal 60" xfId="861" xr:uid="{00000000-0005-0000-0000-00008C130000}"/>
    <cellStyle name="Normal 61" xfId="862" xr:uid="{00000000-0005-0000-0000-00008D130000}"/>
    <cellStyle name="Normal 61 2" xfId="5023" xr:uid="{00000000-0005-0000-0000-00008E130000}"/>
    <cellStyle name="Normal 62" xfId="772" xr:uid="{00000000-0005-0000-0000-00008F130000}"/>
    <cellStyle name="Normal 63" xfId="878" xr:uid="{00000000-0005-0000-0000-000090130000}"/>
    <cellStyle name="Normal 64" xfId="890" xr:uid="{00000000-0005-0000-0000-000091130000}"/>
    <cellStyle name="Normal 65" xfId="891" xr:uid="{00000000-0005-0000-0000-000092130000}"/>
    <cellStyle name="Normal 66" xfId="889" xr:uid="{00000000-0005-0000-0000-000093130000}"/>
    <cellStyle name="Normal 67" xfId="892" xr:uid="{00000000-0005-0000-0000-000094130000}"/>
    <cellStyle name="Normal 68" xfId="894" xr:uid="{00000000-0005-0000-0000-000095130000}"/>
    <cellStyle name="Normal 69" xfId="895" xr:uid="{00000000-0005-0000-0000-000096130000}"/>
    <cellStyle name="Normal 7" xfId="7" xr:uid="{00000000-0005-0000-0000-000063020000}"/>
    <cellStyle name="Normal 7 10" xfId="4557" xr:uid="{00000000-0005-0000-0000-000098130000}"/>
    <cellStyle name="Normal 7 11" xfId="4558" xr:uid="{00000000-0005-0000-0000-000099130000}"/>
    <cellStyle name="Normal 7 12" xfId="4559" xr:uid="{00000000-0005-0000-0000-00009A130000}"/>
    <cellStyle name="Normal 7 13" xfId="4560" xr:uid="{00000000-0005-0000-0000-00009B130000}"/>
    <cellStyle name="Normal 7 13 2" xfId="5095" xr:uid="{00000000-0005-0000-0000-00009C130000}"/>
    <cellStyle name="Normal 7 13 3" xfId="5720" xr:uid="{00000000-0005-0000-0000-00009D130000}"/>
    <cellStyle name="Normal 7 14" xfId="4556" xr:uid="{00000000-0005-0000-0000-00009E130000}"/>
    <cellStyle name="Normal 7 14 2" xfId="4985" xr:uid="{00000000-0005-0000-0000-00009F130000}"/>
    <cellStyle name="Normal 7 15" xfId="4807" xr:uid="{00000000-0005-0000-0000-0000A0130000}"/>
    <cellStyle name="Normal 7 16" xfId="5806" xr:uid="{00000000-0005-0000-0000-0000A1130000}"/>
    <cellStyle name="Normal 7 17" xfId="863" xr:uid="{00000000-0005-0000-0000-000097130000}"/>
    <cellStyle name="Normal 7 2" xfId="606" xr:uid="{00000000-0005-0000-0000-000064020000}"/>
    <cellStyle name="Normal 7 2 2" xfId="4561" xr:uid="{00000000-0005-0000-0000-0000A2130000}"/>
    <cellStyle name="Normal 7 3" xfId="607" xr:uid="{00000000-0005-0000-0000-000065020000}"/>
    <cellStyle name="Normal 7 3 2" xfId="4562" xr:uid="{00000000-0005-0000-0000-0000A3130000}"/>
    <cellStyle name="Normal 7 3 3" xfId="5969" xr:uid="{00000000-0005-0000-0000-000086020000}"/>
    <cellStyle name="Normal 7 4" xfId="608" xr:uid="{00000000-0005-0000-0000-000066020000}"/>
    <cellStyle name="Normal 7 4 2" xfId="4563" xr:uid="{00000000-0005-0000-0000-0000A4130000}"/>
    <cellStyle name="Normal 7 5" xfId="4564" xr:uid="{00000000-0005-0000-0000-0000A5130000}"/>
    <cellStyle name="Normal 7 6" xfId="4565" xr:uid="{00000000-0005-0000-0000-0000A6130000}"/>
    <cellStyle name="Normal 7 7" xfId="4566" xr:uid="{00000000-0005-0000-0000-0000A7130000}"/>
    <cellStyle name="Normal 7 8" xfId="4567" xr:uid="{00000000-0005-0000-0000-0000A8130000}"/>
    <cellStyle name="Normal 7 9" xfId="4568" xr:uid="{00000000-0005-0000-0000-0000A9130000}"/>
    <cellStyle name="Normal 70" xfId="893" xr:uid="{00000000-0005-0000-0000-0000AA130000}"/>
    <cellStyle name="Normal 71" xfId="896" xr:uid="{00000000-0005-0000-0000-0000AB130000}"/>
    <cellStyle name="Normal 72" xfId="897" xr:uid="{00000000-0005-0000-0000-0000AC130000}"/>
    <cellStyle name="Normal 73" xfId="898" xr:uid="{00000000-0005-0000-0000-0000AD130000}"/>
    <cellStyle name="Normal 74" xfId="888" xr:uid="{00000000-0005-0000-0000-0000AE130000}"/>
    <cellStyle name="Normal 74 2" xfId="4756" xr:uid="{00000000-0005-0000-0000-0000AF130000}"/>
    <cellStyle name="Normal 75" xfId="4713" xr:uid="{00000000-0005-0000-0000-0000B0130000}"/>
    <cellStyle name="Normal 75 2" xfId="4757" xr:uid="{00000000-0005-0000-0000-0000B1130000}"/>
    <cellStyle name="Normal 76" xfId="713" xr:uid="{00000000-0005-0000-0000-0000B2130000}"/>
    <cellStyle name="Normal 77" xfId="4997" xr:uid="{00000000-0005-0000-0000-0000B3130000}"/>
    <cellStyle name="Normal 78" xfId="5004" xr:uid="{00000000-0005-0000-0000-0000B4130000}"/>
    <cellStyle name="Normal 79" xfId="4995" xr:uid="{00000000-0005-0000-0000-0000B5130000}"/>
    <cellStyle name="Normal 8" xfId="609" xr:uid="{00000000-0005-0000-0000-000067020000}"/>
    <cellStyle name="Normal 8 10" xfId="4570" xr:uid="{00000000-0005-0000-0000-0000B7130000}"/>
    <cellStyle name="Normal 8 11" xfId="4571" xr:uid="{00000000-0005-0000-0000-0000B8130000}"/>
    <cellStyle name="Normal 8 12" xfId="4572" xr:uid="{00000000-0005-0000-0000-0000B9130000}"/>
    <cellStyle name="Normal 8 13" xfId="4569" xr:uid="{00000000-0005-0000-0000-0000BA130000}"/>
    <cellStyle name="Normal 8 13 2" xfId="4804" xr:uid="{00000000-0005-0000-0000-0000BB130000}"/>
    <cellStyle name="Normal 8 14" xfId="5811" xr:uid="{00000000-0005-0000-0000-0000BC130000}"/>
    <cellStyle name="Normal 8 15" xfId="864" xr:uid="{00000000-0005-0000-0000-0000B6130000}"/>
    <cellStyle name="Normal 8 2" xfId="610" xr:uid="{00000000-0005-0000-0000-000068020000}"/>
    <cellStyle name="Normal 8 2 2" xfId="4573" xr:uid="{00000000-0005-0000-0000-0000BD130000}"/>
    <cellStyle name="Normal 8 3" xfId="4574" xr:uid="{00000000-0005-0000-0000-0000BE130000}"/>
    <cellStyle name="Normal 8 4" xfId="4575" xr:uid="{00000000-0005-0000-0000-0000BF130000}"/>
    <cellStyle name="Normal 8 5" xfId="4576" xr:uid="{00000000-0005-0000-0000-0000C0130000}"/>
    <cellStyle name="Normal 8 6" xfId="4577" xr:uid="{00000000-0005-0000-0000-0000C1130000}"/>
    <cellStyle name="Normal 8 7" xfId="4578" xr:uid="{00000000-0005-0000-0000-0000C2130000}"/>
    <cellStyle name="Normal 8 8" xfId="4579" xr:uid="{00000000-0005-0000-0000-0000C3130000}"/>
    <cellStyle name="Normal 8 9" xfId="4580" xr:uid="{00000000-0005-0000-0000-0000C4130000}"/>
    <cellStyle name="Normal 80" xfId="5228" xr:uid="{00000000-0005-0000-0000-0000C5130000}"/>
    <cellStyle name="Normal 81" xfId="5229" xr:uid="{00000000-0005-0000-0000-0000C6130000}"/>
    <cellStyle name="Normal 82" xfId="5945" xr:uid="{00000000-0005-0000-0000-0000C7130000}"/>
    <cellStyle name="Normal 83" xfId="5946" xr:uid="{00000000-0005-0000-0000-0000C8130000}"/>
    <cellStyle name="Normal 84" xfId="4271" xr:uid="{00000000-0005-0000-0000-00006E170000}"/>
    <cellStyle name="Normal 85" xfId="5975" xr:uid="{00000000-0005-0000-0000-0000A7170000}"/>
    <cellStyle name="Normal 86" xfId="4996" xr:uid="{00000000-0005-0000-0000-0000C9130000}"/>
    <cellStyle name="Normal 87" xfId="6001" xr:uid="{2F606937-5BC2-4D2C-86A8-B3D55B8F81ED}"/>
    <cellStyle name="Normal 88" xfId="4993" xr:uid="{00000000-0005-0000-0000-0000CA130000}"/>
    <cellStyle name="Normal 89" xfId="4994" xr:uid="{00000000-0005-0000-0000-0000CB130000}"/>
    <cellStyle name="Normal 9" xfId="611" xr:uid="{00000000-0005-0000-0000-000069020000}"/>
    <cellStyle name="Normal 9 2" xfId="612" xr:uid="{00000000-0005-0000-0000-00006A020000}"/>
    <cellStyle name="Normal 9 2 2" xfId="4989" xr:uid="{00000000-0005-0000-0000-0000CE130000}"/>
    <cellStyle name="Normal 9 2 3" xfId="4581" xr:uid="{00000000-0005-0000-0000-0000CF130000}"/>
    <cellStyle name="Normal 9 2 4" xfId="710" xr:uid="{00000000-0005-0000-0000-0000CD130000}"/>
    <cellStyle name="Normal 9 3" xfId="613" xr:uid="{00000000-0005-0000-0000-00006B020000}"/>
    <cellStyle name="Normal 9 4" xfId="865" xr:uid="{00000000-0005-0000-0000-0000CC130000}"/>
    <cellStyle name="Normal_VARIACION AVALUOS DICI05" xfId="6007" xr:uid="{FE071A9D-4072-48CF-A4AA-D21D4032DFF4}"/>
    <cellStyle name="Nota" xfId="5292" xr:uid="{00000000-0005-0000-0000-0000D0130000}"/>
    <cellStyle name="Notas" xfId="703" builtinId="10" customBuiltin="1"/>
    <cellStyle name="Notas 10" xfId="4582" xr:uid="{00000000-0005-0000-0000-0000D1130000}"/>
    <cellStyle name="Notas 11" xfId="4583" xr:uid="{00000000-0005-0000-0000-0000D2130000}"/>
    <cellStyle name="Notas 12" xfId="4584" xr:uid="{00000000-0005-0000-0000-0000D3130000}"/>
    <cellStyle name="Notas 13" xfId="4741" xr:uid="{00000000-0005-0000-0000-0000D4130000}"/>
    <cellStyle name="Notas 13 2" xfId="5111" xr:uid="{00000000-0005-0000-0000-0000D5130000}"/>
    <cellStyle name="Notas 14" xfId="4793" xr:uid="{00000000-0005-0000-0000-0000D6130000}"/>
    <cellStyle name="Notas 15" xfId="758" xr:uid="{00000000-0005-0000-0000-0000D7130000}"/>
    <cellStyle name="Notas 2" xfId="614" xr:uid="{00000000-0005-0000-0000-00006D020000}"/>
    <cellStyle name="Notas 2 2" xfId="615" xr:uid="{00000000-0005-0000-0000-00006E020000}"/>
    <cellStyle name="Notas 2 2 2" xfId="5721" xr:uid="{00000000-0005-0000-0000-0000DA130000}"/>
    <cellStyle name="Notas 2 2 3" xfId="5939" xr:uid="{00000000-0005-0000-0000-0000DB130000}"/>
    <cellStyle name="Notas 2 2 4" xfId="4585" xr:uid="{00000000-0005-0000-0000-0000D9130000}"/>
    <cellStyle name="Notas 2 3" xfId="616" xr:uid="{00000000-0005-0000-0000-00006F020000}"/>
    <cellStyle name="Notas 2 3 2" xfId="617" xr:uid="{00000000-0005-0000-0000-000070020000}"/>
    <cellStyle name="Notas 2 4" xfId="618" xr:uid="{00000000-0005-0000-0000-000071020000}"/>
    <cellStyle name="Notas 3" xfId="619" xr:uid="{00000000-0005-0000-0000-000072020000}"/>
    <cellStyle name="Notas 3 2" xfId="620" xr:uid="{00000000-0005-0000-0000-000073020000}"/>
    <cellStyle name="Notas 3 2 2" xfId="4587" xr:uid="{00000000-0005-0000-0000-0000DE130000}"/>
    <cellStyle name="Notas 3 3" xfId="5722" xr:uid="{00000000-0005-0000-0000-0000DF130000}"/>
    <cellStyle name="Notas 3 4" xfId="4586" xr:uid="{00000000-0005-0000-0000-0000DD130000}"/>
    <cellStyle name="Notas 4" xfId="621" xr:uid="{00000000-0005-0000-0000-000074020000}"/>
    <cellStyle name="Notas 4 2" xfId="622" xr:uid="{00000000-0005-0000-0000-000075020000}"/>
    <cellStyle name="Notas 4 2 2" xfId="4589" xr:uid="{00000000-0005-0000-0000-0000E1130000}"/>
    <cellStyle name="Notas 4 3" xfId="5723" xr:uid="{00000000-0005-0000-0000-0000E2130000}"/>
    <cellStyle name="Notas 4 4" xfId="5912" xr:uid="{00000000-0005-0000-0000-0000E3130000}"/>
    <cellStyle name="Notas 4 5" xfId="4588" xr:uid="{00000000-0005-0000-0000-0000E0130000}"/>
    <cellStyle name="Notas 5" xfId="623" xr:uid="{00000000-0005-0000-0000-000076020000}"/>
    <cellStyle name="Notas 5 2" xfId="624" xr:uid="{00000000-0005-0000-0000-000077020000}"/>
    <cellStyle name="Notas 5 2 2" xfId="4591" xr:uid="{00000000-0005-0000-0000-0000E5130000}"/>
    <cellStyle name="Notas 5 3" xfId="5724" xr:uid="{00000000-0005-0000-0000-0000E6130000}"/>
    <cellStyle name="Notas 5 4" xfId="4590" xr:uid="{00000000-0005-0000-0000-0000E4130000}"/>
    <cellStyle name="Notas 6" xfId="625" xr:uid="{00000000-0005-0000-0000-000078020000}"/>
    <cellStyle name="Notas 6 2" xfId="626" xr:uid="{00000000-0005-0000-0000-000079020000}"/>
    <cellStyle name="Notas 6 2 2" xfId="4593" xr:uid="{00000000-0005-0000-0000-0000E8130000}"/>
    <cellStyle name="Notas 6 3" xfId="4592" xr:uid="{00000000-0005-0000-0000-0000E7130000}"/>
    <cellStyle name="Notas 7" xfId="627" xr:uid="{00000000-0005-0000-0000-00007A020000}"/>
    <cellStyle name="Notas 7 2" xfId="4594" xr:uid="{00000000-0005-0000-0000-0000E9130000}"/>
    <cellStyle name="Notas 8" xfId="4595" xr:uid="{00000000-0005-0000-0000-0000EA130000}"/>
    <cellStyle name="Notas 9" xfId="4596" xr:uid="{00000000-0005-0000-0000-0000EB130000}"/>
    <cellStyle name="Note" xfId="628" xr:uid="{00000000-0005-0000-0000-00007B020000}"/>
    <cellStyle name="Note 10" xfId="4598" xr:uid="{00000000-0005-0000-0000-0000ED130000}"/>
    <cellStyle name="Note 11" xfId="4599" xr:uid="{00000000-0005-0000-0000-0000EE130000}"/>
    <cellStyle name="Note 12" xfId="4600" xr:uid="{00000000-0005-0000-0000-0000EF130000}"/>
    <cellStyle name="Note 13" xfId="4601" xr:uid="{00000000-0005-0000-0000-0000F0130000}"/>
    <cellStyle name="Note 14" xfId="4597" xr:uid="{00000000-0005-0000-0000-0000F1130000}"/>
    <cellStyle name="Note 14 2" xfId="4825" xr:uid="{00000000-0005-0000-0000-0000F2130000}"/>
    <cellStyle name="Note 15" xfId="866" xr:uid="{00000000-0005-0000-0000-0000EC130000}"/>
    <cellStyle name="Note 2" xfId="629" xr:uid="{00000000-0005-0000-0000-00007C020000}"/>
    <cellStyle name="Note 2 2" xfId="4602" xr:uid="{00000000-0005-0000-0000-0000F3130000}"/>
    <cellStyle name="Note 3" xfId="630" xr:uid="{00000000-0005-0000-0000-00007D020000}"/>
    <cellStyle name="Note 4" xfId="631" xr:uid="{00000000-0005-0000-0000-00007E020000}"/>
    <cellStyle name="Note 5" xfId="4603" xr:uid="{00000000-0005-0000-0000-0000F6130000}"/>
    <cellStyle name="Note 6" xfId="4604" xr:uid="{00000000-0005-0000-0000-0000F7130000}"/>
    <cellStyle name="Note 7" xfId="4605" xr:uid="{00000000-0005-0000-0000-0000F8130000}"/>
    <cellStyle name="Note 8" xfId="4606" xr:uid="{00000000-0005-0000-0000-0000F9130000}"/>
    <cellStyle name="Note 9" xfId="4607" xr:uid="{00000000-0005-0000-0000-0000FA130000}"/>
    <cellStyle name="Output" xfId="632" xr:uid="{00000000-0005-0000-0000-00007F020000}"/>
    <cellStyle name="Output 2" xfId="633" xr:uid="{00000000-0005-0000-0000-000080020000}"/>
    <cellStyle name="Output 3" xfId="4608" xr:uid="{00000000-0005-0000-0000-0000FD130000}"/>
    <cellStyle name="Output 4" xfId="4609" xr:uid="{00000000-0005-0000-0000-0000FE130000}"/>
    <cellStyle name="Output 5" xfId="4610" xr:uid="{00000000-0005-0000-0000-0000FF130000}"/>
    <cellStyle name="Output 6" xfId="4611" xr:uid="{00000000-0005-0000-0000-000000140000}"/>
    <cellStyle name="Percent" xfId="634" xr:uid="{00000000-0005-0000-0000-000081020000}"/>
    <cellStyle name="Percent [0]" xfId="867" xr:uid="{00000000-0005-0000-0000-000002140000}"/>
    <cellStyle name="Percent [00]" xfId="868" xr:uid="{00000000-0005-0000-0000-000003140000}"/>
    <cellStyle name="Percent [2]" xfId="869" xr:uid="{00000000-0005-0000-0000-000004140000}"/>
    <cellStyle name="Percent 11" xfId="5725" xr:uid="{00000000-0005-0000-0000-000005140000}"/>
    <cellStyle name="Percent 2" xfId="635" xr:uid="{00000000-0005-0000-0000-000082020000}"/>
    <cellStyle name="Percent 2 2" xfId="636" xr:uid="{00000000-0005-0000-0000-000083020000}"/>
    <cellStyle name="Percent 2 2 2" xfId="637" xr:uid="{00000000-0005-0000-0000-000084020000}"/>
    <cellStyle name="Percent 2 2 2 2" xfId="5728" xr:uid="{00000000-0005-0000-0000-000008140000}"/>
    <cellStyle name="Percent 2 2 3" xfId="5807" xr:uid="{00000000-0005-0000-0000-000009140000}"/>
    <cellStyle name="Percent 2 2 4" xfId="5727" xr:uid="{00000000-0005-0000-0000-000007140000}"/>
    <cellStyle name="Percent 2 3" xfId="5729" xr:uid="{00000000-0005-0000-0000-00000A140000}"/>
    <cellStyle name="Percent 2 4" xfId="5726" xr:uid="{00000000-0005-0000-0000-00000B140000}"/>
    <cellStyle name="Percent 2 5" xfId="706" xr:uid="{00000000-0005-0000-0000-000006140000}"/>
    <cellStyle name="Percent 3" xfId="5730" xr:uid="{00000000-0005-0000-0000-00000C140000}"/>
    <cellStyle name="Percent 3 2" xfId="5731" xr:uid="{00000000-0005-0000-0000-00000D140000}"/>
    <cellStyle name="Percent 4" xfId="5732" xr:uid="{00000000-0005-0000-0000-00000E140000}"/>
    <cellStyle name="Percent 5" xfId="5733" xr:uid="{00000000-0005-0000-0000-00000F140000}"/>
    <cellStyle name="Percent 6" xfId="4815" xr:uid="{00000000-0005-0000-0000-000010140000}"/>
    <cellStyle name="Percent 6 2" xfId="5119" xr:uid="{00000000-0005-0000-0000-000011140000}"/>
    <cellStyle name="Percent 6 3" xfId="5734" xr:uid="{00000000-0005-0000-0000-000012140000}"/>
    <cellStyle name="Percent 8" xfId="5735" xr:uid="{00000000-0005-0000-0000-000013140000}"/>
    <cellStyle name="Percent_#6 Temps &amp; Contractors" xfId="5256" xr:uid="{00000000-0005-0000-0000-000014140000}"/>
    <cellStyle name="Porcentagem 2" xfId="5293" xr:uid="{00000000-0005-0000-0000-000015140000}"/>
    <cellStyle name="Porcentaje" xfId="6004" builtinId="5"/>
    <cellStyle name="Porcentaje 10" xfId="5231" xr:uid="{00000000-0005-0000-0000-000017140000}"/>
    <cellStyle name="Porcentaje 11" xfId="711" xr:uid="{00000000-0005-0000-0000-0000FD150000}"/>
    <cellStyle name="Porcentaje 2" xfId="638" xr:uid="{00000000-0005-0000-0000-000086020000}"/>
    <cellStyle name="Porcentaje 2 2" xfId="639" xr:uid="{00000000-0005-0000-0000-000087020000}"/>
    <cellStyle name="Porcentaje 2 2 2" xfId="4905" xr:uid="{00000000-0005-0000-0000-00001A140000}"/>
    <cellStyle name="Porcentaje 2 2 3" xfId="4811" xr:uid="{00000000-0005-0000-0000-00001B140000}"/>
    <cellStyle name="Porcentaje 2 2 4" xfId="4823" xr:uid="{00000000-0005-0000-0000-00001C140000}"/>
    <cellStyle name="Porcentaje 2 2 4 2" xfId="5122" xr:uid="{00000000-0005-0000-0000-00001D140000}"/>
    <cellStyle name="Porcentaje 2 2 5" xfId="5736" xr:uid="{00000000-0005-0000-0000-00001E140000}"/>
    <cellStyle name="Porcentaje 2 3" xfId="640" xr:uid="{00000000-0005-0000-0000-000088020000}"/>
    <cellStyle name="Porcentaje 3" xfId="641" xr:uid="{00000000-0005-0000-0000-000089020000}"/>
    <cellStyle name="Porcentaje 3 2" xfId="642" xr:uid="{00000000-0005-0000-0000-00008A020000}"/>
    <cellStyle name="Porcentaje 3 2 2" xfId="643" xr:uid="{00000000-0005-0000-0000-00008B020000}"/>
    <cellStyle name="Porcentaje 3 2 3" xfId="5833" xr:uid="{00000000-0005-0000-0000-000022140000}"/>
    <cellStyle name="Porcentaje 3 2 4" xfId="4612" xr:uid="{00000000-0005-0000-0000-000020140000}"/>
    <cellStyle name="Porcentaje 3 3" xfId="644" xr:uid="{00000000-0005-0000-0000-00008C020000}"/>
    <cellStyle name="Porcentaje 3 3 2" xfId="5829" xr:uid="{00000000-0005-0000-0000-000023140000}"/>
    <cellStyle name="Porcentaje 3 4" xfId="645" xr:uid="{00000000-0005-0000-0000-00008D020000}"/>
    <cellStyle name="Porcentaje 4" xfId="646" xr:uid="{00000000-0005-0000-0000-00008E020000}"/>
    <cellStyle name="Porcentaje 4 2" xfId="647" xr:uid="{00000000-0005-0000-0000-00008F020000}"/>
    <cellStyle name="Porcentaje 4 2 2" xfId="5114" xr:uid="{00000000-0005-0000-0000-000026140000}"/>
    <cellStyle name="Porcentaje 4 3" xfId="648" xr:uid="{00000000-0005-0000-0000-000090020000}"/>
    <cellStyle name="Porcentaje 4 3 2" xfId="5836" xr:uid="{00000000-0005-0000-0000-000027140000}"/>
    <cellStyle name="Porcentaje 5" xfId="649" xr:uid="{00000000-0005-0000-0000-000091020000}"/>
    <cellStyle name="Porcentaje 5 2" xfId="4906" xr:uid="{00000000-0005-0000-0000-000029140000}"/>
    <cellStyle name="Porcentaje 5 2 2" xfId="5737" xr:uid="{00000000-0005-0000-0000-00002A140000}"/>
    <cellStyle name="Porcentaje 5 3" xfId="5096" xr:uid="{00000000-0005-0000-0000-00002B140000}"/>
    <cellStyle name="Porcentaje 5 4" xfId="5340" xr:uid="{00000000-0005-0000-0000-00002C140000}"/>
    <cellStyle name="Porcentaje 5 5" xfId="4613" xr:uid="{00000000-0005-0000-0000-000028140000}"/>
    <cellStyle name="Porcentaje 6" xfId="650" xr:uid="{00000000-0005-0000-0000-000092020000}"/>
    <cellStyle name="Porcentaje 6 2" xfId="4614" xr:uid="{00000000-0005-0000-0000-00002D140000}"/>
    <cellStyle name="Porcentaje 7" xfId="4615" xr:uid="{00000000-0005-0000-0000-00002E140000}"/>
    <cellStyle name="Porcentaje 8" xfId="900" xr:uid="{00000000-0005-0000-0000-00002F140000}"/>
    <cellStyle name="Porcentaje 8 2" xfId="5026" xr:uid="{00000000-0005-0000-0000-000030140000}"/>
    <cellStyle name="Porcentaje 8 3" xfId="5738" xr:uid="{00000000-0005-0000-0000-000031140000}"/>
    <cellStyle name="Porcentaje 9" xfId="5739" xr:uid="{00000000-0005-0000-0000-000032140000}"/>
    <cellStyle name="Porcentual 2" xfId="651" xr:uid="{00000000-0005-0000-0000-000093020000}"/>
    <cellStyle name="Porcentual 2 10" xfId="4616" xr:uid="{00000000-0005-0000-0000-000034140000}"/>
    <cellStyle name="Porcentual 2 11" xfId="4617" xr:uid="{00000000-0005-0000-0000-000035140000}"/>
    <cellStyle name="Porcentual 2 12" xfId="4618" xr:uid="{00000000-0005-0000-0000-000036140000}"/>
    <cellStyle name="Porcentual 2 13" xfId="5740" xr:uid="{00000000-0005-0000-0000-000037140000}"/>
    <cellStyle name="Porcentual 2 2" xfId="652" xr:uid="{00000000-0005-0000-0000-000094020000}"/>
    <cellStyle name="Porcentual 2 2 2" xfId="653" xr:uid="{00000000-0005-0000-0000-000095020000}"/>
    <cellStyle name="Porcentual 2 2 3" xfId="654" xr:uid="{00000000-0005-0000-0000-000096020000}"/>
    <cellStyle name="Porcentual 2 3" xfId="655" xr:uid="{00000000-0005-0000-0000-000097020000}"/>
    <cellStyle name="Porcentual 2 4" xfId="4619" xr:uid="{00000000-0005-0000-0000-00003A140000}"/>
    <cellStyle name="Porcentual 2 5" xfId="4620" xr:uid="{00000000-0005-0000-0000-00003B140000}"/>
    <cellStyle name="Porcentual 2 6" xfId="4621" xr:uid="{00000000-0005-0000-0000-00003C140000}"/>
    <cellStyle name="Porcentual 2 7" xfId="4622" xr:uid="{00000000-0005-0000-0000-00003D140000}"/>
    <cellStyle name="Porcentual 2 8" xfId="4623" xr:uid="{00000000-0005-0000-0000-00003E140000}"/>
    <cellStyle name="Porcentual 2 9" xfId="4624" xr:uid="{00000000-0005-0000-0000-00003F140000}"/>
    <cellStyle name="Porcentual 3" xfId="656" xr:uid="{00000000-0005-0000-0000-000098020000}"/>
    <cellStyle name="Porcentual 3 2" xfId="657" xr:uid="{00000000-0005-0000-0000-000099020000}"/>
    <cellStyle name="Porcentual 3 2 2" xfId="5341" xr:uid="{00000000-0005-0000-0000-000041140000}"/>
    <cellStyle name="Porcentual 4" xfId="658" xr:uid="{00000000-0005-0000-0000-00009A020000}"/>
    <cellStyle name="Porcentual 4 2" xfId="5913" xr:uid="{00000000-0005-0000-0000-000043140000}"/>
    <cellStyle name="Porcentual 4 3" xfId="4625" xr:uid="{00000000-0005-0000-0000-000042140000}"/>
    <cellStyle name="Porcentual 5" xfId="659" xr:uid="{00000000-0005-0000-0000-00009B020000}"/>
    <cellStyle name="Porcentual JUAN" xfId="660" xr:uid="{00000000-0005-0000-0000-00009C020000}"/>
    <cellStyle name="PrePop Currency (0)" xfId="870" xr:uid="{00000000-0005-0000-0000-000046140000}"/>
    <cellStyle name="PrePop Currency (0) 2" xfId="5741" xr:uid="{00000000-0005-0000-0000-000047140000}"/>
    <cellStyle name="PrePop Currency (0) 3" xfId="5257" xr:uid="{00000000-0005-0000-0000-000048140000}"/>
    <cellStyle name="PrePop Currency (2)" xfId="871" xr:uid="{00000000-0005-0000-0000-000049140000}"/>
    <cellStyle name="PrePop Units (0)" xfId="872" xr:uid="{00000000-0005-0000-0000-00004A140000}"/>
    <cellStyle name="PrePop Units (0) 2" xfId="5742" xr:uid="{00000000-0005-0000-0000-00004B140000}"/>
    <cellStyle name="PrePop Units (0) 3" xfId="5258" xr:uid="{00000000-0005-0000-0000-00004C140000}"/>
    <cellStyle name="PrePop Units (1)" xfId="873" xr:uid="{00000000-0005-0000-0000-00004D140000}"/>
    <cellStyle name="PrePop Units (2)" xfId="874" xr:uid="{00000000-0005-0000-0000-00004E140000}"/>
    <cellStyle name="PSChar" xfId="759" xr:uid="{00000000-0005-0000-0000-00004F140000}"/>
    <cellStyle name="PSChar 2" xfId="4626" xr:uid="{00000000-0005-0000-0000-000050140000}"/>
    <cellStyle name="PSDate" xfId="760" xr:uid="{00000000-0005-0000-0000-000051140000}"/>
    <cellStyle name="PSDate 2" xfId="4627" xr:uid="{00000000-0005-0000-0000-000052140000}"/>
    <cellStyle name="PSDec" xfId="761" xr:uid="{00000000-0005-0000-0000-000053140000}"/>
    <cellStyle name="PSDec 2" xfId="4628" xr:uid="{00000000-0005-0000-0000-000054140000}"/>
    <cellStyle name="PSHeading" xfId="762" xr:uid="{00000000-0005-0000-0000-000055140000}"/>
    <cellStyle name="PSHeading 2" xfId="4629" xr:uid="{00000000-0005-0000-0000-000056140000}"/>
    <cellStyle name="PSInt" xfId="763" xr:uid="{00000000-0005-0000-0000-000057140000}"/>
    <cellStyle name="PSInt 2" xfId="4630" xr:uid="{00000000-0005-0000-0000-000058140000}"/>
    <cellStyle name="PSSpacer" xfId="764" xr:uid="{00000000-0005-0000-0000-000059140000}"/>
    <cellStyle name="PSSpacer 2" xfId="4631" xr:uid="{00000000-0005-0000-0000-00005A140000}"/>
    <cellStyle name="Punto0" xfId="661" xr:uid="{00000000-0005-0000-0000-00009D020000}"/>
    <cellStyle name="Saída" xfId="5294" xr:uid="{00000000-0005-0000-0000-00005B140000}"/>
    <cellStyle name="Salida 10" xfId="4632" xr:uid="{00000000-0005-0000-0000-00005C140000}"/>
    <cellStyle name="Salida 11" xfId="4633" xr:uid="{00000000-0005-0000-0000-00005D140000}"/>
    <cellStyle name="Salida 12" xfId="4634" xr:uid="{00000000-0005-0000-0000-00005E140000}"/>
    <cellStyle name="Salida 13" xfId="4746" xr:uid="{00000000-0005-0000-0000-00005F140000}"/>
    <cellStyle name="Salida 14" xfId="4794" xr:uid="{00000000-0005-0000-0000-000060140000}"/>
    <cellStyle name="Salida 15" xfId="765" xr:uid="{00000000-0005-0000-0000-000061140000}"/>
    <cellStyle name="Salida 2" xfId="662" xr:uid="{00000000-0005-0000-0000-00009E020000}"/>
    <cellStyle name="Salida 2 2" xfId="5743" xr:uid="{00000000-0005-0000-0000-000063140000}"/>
    <cellStyle name="Salida 2 3" xfId="5744" xr:uid="{00000000-0005-0000-0000-000064140000}"/>
    <cellStyle name="Salida 3" xfId="663" xr:uid="{00000000-0005-0000-0000-00009F020000}"/>
    <cellStyle name="Salida 3 2" xfId="664" xr:uid="{00000000-0005-0000-0000-0000A0020000}"/>
    <cellStyle name="Salida 3 2 2" xfId="5745" xr:uid="{00000000-0005-0000-0000-000066140000}"/>
    <cellStyle name="Salida 3 3" xfId="5746" xr:uid="{00000000-0005-0000-0000-000067140000}"/>
    <cellStyle name="Salida 4" xfId="665" xr:uid="{00000000-0005-0000-0000-0000A1020000}"/>
    <cellStyle name="Salida 4 2" xfId="5747" xr:uid="{00000000-0005-0000-0000-000069140000}"/>
    <cellStyle name="Salida 4 3" xfId="5748" xr:uid="{00000000-0005-0000-0000-00006A140000}"/>
    <cellStyle name="Salida 4 4" xfId="5914" xr:uid="{00000000-0005-0000-0000-00006B140000}"/>
    <cellStyle name="Salida 4 5" xfId="4635" xr:uid="{00000000-0005-0000-0000-000068140000}"/>
    <cellStyle name="Salida 5" xfId="4636" xr:uid="{00000000-0005-0000-0000-00006C140000}"/>
    <cellStyle name="Salida 6" xfId="4637" xr:uid="{00000000-0005-0000-0000-00006D140000}"/>
    <cellStyle name="Salida 7" xfId="4638" xr:uid="{00000000-0005-0000-0000-00006E140000}"/>
    <cellStyle name="Salida 8" xfId="4639" xr:uid="{00000000-0005-0000-0000-00006F140000}"/>
    <cellStyle name="Salida 9" xfId="4640" xr:uid="{00000000-0005-0000-0000-000070140000}"/>
    <cellStyle name="semaforo" xfId="666" xr:uid="{00000000-0005-0000-0000-0000A2020000}"/>
    <cellStyle name="Style 1" xfId="667" xr:uid="{00000000-0005-0000-0000-0000A3020000}"/>
    <cellStyle name="Style 1 2" xfId="668" xr:uid="{00000000-0005-0000-0000-0000A4020000}"/>
    <cellStyle name="Style 1 3" xfId="4641" xr:uid="{00000000-0005-0000-0000-000072140000}"/>
    <cellStyle name="Style 1_120116_vida DeudoresPrevisora_comparativomercado _arismendib" xfId="669" xr:uid="{00000000-0005-0000-0000-0000A5020000}"/>
    <cellStyle name="Sup Vidaind" xfId="670" xr:uid="{00000000-0005-0000-0000-0000A6020000}"/>
    <cellStyle name="Supuesto" xfId="671" xr:uid="{00000000-0005-0000-0000-0000A7020000}"/>
    <cellStyle name="TECUA" xfId="4642" xr:uid="{00000000-0005-0000-0000-000076140000}"/>
    <cellStyle name="Text Indent A" xfId="875" xr:uid="{00000000-0005-0000-0000-000077140000}"/>
    <cellStyle name="Text Indent B" xfId="876" xr:uid="{00000000-0005-0000-0000-000078140000}"/>
    <cellStyle name="Text Indent C" xfId="877" xr:uid="{00000000-0005-0000-0000-000079140000}"/>
    <cellStyle name="Texto de advertencia 10" xfId="4643" xr:uid="{00000000-0005-0000-0000-00007A140000}"/>
    <cellStyle name="Texto de advertencia 11" xfId="4644" xr:uid="{00000000-0005-0000-0000-00007B140000}"/>
    <cellStyle name="Texto de advertencia 12" xfId="4645" xr:uid="{00000000-0005-0000-0000-00007C140000}"/>
    <cellStyle name="Texto de advertencia 13" xfId="4742" xr:uid="{00000000-0005-0000-0000-00007D140000}"/>
    <cellStyle name="Texto de advertencia 14" xfId="4795" xr:uid="{00000000-0005-0000-0000-00007E140000}"/>
    <cellStyle name="Texto de advertencia 15" xfId="766" xr:uid="{00000000-0005-0000-0000-00007F140000}"/>
    <cellStyle name="Texto de advertencia 2" xfId="672" xr:uid="{00000000-0005-0000-0000-0000A8020000}"/>
    <cellStyle name="Texto de advertencia 2 2" xfId="5749" xr:uid="{00000000-0005-0000-0000-000081140000}"/>
    <cellStyle name="Texto de advertencia 2 3" xfId="5750" xr:uid="{00000000-0005-0000-0000-000082140000}"/>
    <cellStyle name="Texto de advertencia 3" xfId="673" xr:uid="{00000000-0005-0000-0000-0000A9020000}"/>
    <cellStyle name="Texto de advertencia 3 2" xfId="674" xr:uid="{00000000-0005-0000-0000-0000AA020000}"/>
    <cellStyle name="Texto de advertencia 3 2 2" xfId="5751" xr:uid="{00000000-0005-0000-0000-000084140000}"/>
    <cellStyle name="Texto de advertencia 3 3" xfId="5752" xr:uid="{00000000-0005-0000-0000-000085140000}"/>
    <cellStyle name="Texto de advertencia 4" xfId="675" xr:uid="{00000000-0005-0000-0000-0000AB020000}"/>
    <cellStyle name="Texto de advertencia 4 2" xfId="5753" xr:uid="{00000000-0005-0000-0000-000087140000}"/>
    <cellStyle name="Texto de advertencia 4 3" xfId="5754" xr:uid="{00000000-0005-0000-0000-000088140000}"/>
    <cellStyle name="Texto de advertencia 4 4" xfId="5915" xr:uid="{00000000-0005-0000-0000-000089140000}"/>
    <cellStyle name="Texto de advertencia 4 5" xfId="4646" xr:uid="{00000000-0005-0000-0000-000086140000}"/>
    <cellStyle name="Texto de advertencia 5" xfId="4647" xr:uid="{00000000-0005-0000-0000-00008A140000}"/>
    <cellStyle name="Texto de advertencia 6" xfId="4648" xr:uid="{00000000-0005-0000-0000-00008B140000}"/>
    <cellStyle name="Texto de advertencia 7" xfId="4649" xr:uid="{00000000-0005-0000-0000-00008C140000}"/>
    <cellStyle name="Texto de advertencia 8" xfId="4650" xr:uid="{00000000-0005-0000-0000-00008D140000}"/>
    <cellStyle name="Texto de advertencia 9" xfId="4651" xr:uid="{00000000-0005-0000-0000-00008E140000}"/>
    <cellStyle name="Texto de Aviso" xfId="5295" xr:uid="{00000000-0005-0000-0000-00008F140000}"/>
    <cellStyle name="Texto explicativo 10" xfId="4652" xr:uid="{00000000-0005-0000-0000-000090140000}"/>
    <cellStyle name="Texto explicativo 10 2" xfId="4907" xr:uid="{00000000-0005-0000-0000-000091140000}"/>
    <cellStyle name="Texto explicativo 10 2 2" xfId="5151" xr:uid="{00000000-0005-0000-0000-000092140000}"/>
    <cellStyle name="Texto explicativo 11" xfId="4653" xr:uid="{00000000-0005-0000-0000-000093140000}"/>
    <cellStyle name="Texto explicativo 11 2" xfId="4908" xr:uid="{00000000-0005-0000-0000-000094140000}"/>
    <cellStyle name="Texto explicativo 11 2 2" xfId="5152" xr:uid="{00000000-0005-0000-0000-000095140000}"/>
    <cellStyle name="Texto explicativo 12" xfId="4654" xr:uid="{00000000-0005-0000-0000-000096140000}"/>
    <cellStyle name="Texto explicativo 12 2" xfId="4909" xr:uid="{00000000-0005-0000-0000-000097140000}"/>
    <cellStyle name="Texto explicativo 12 2 2" xfId="5153" xr:uid="{00000000-0005-0000-0000-000098140000}"/>
    <cellStyle name="Texto explicativo 13" xfId="4740" xr:uid="{00000000-0005-0000-0000-000099140000}"/>
    <cellStyle name="Texto explicativo 14" xfId="4796" xr:uid="{00000000-0005-0000-0000-00009A140000}"/>
    <cellStyle name="Texto explicativo 15" xfId="767" xr:uid="{00000000-0005-0000-0000-00009B140000}"/>
    <cellStyle name="Texto explicativo 2" xfId="676" xr:uid="{00000000-0005-0000-0000-0000AC020000}"/>
    <cellStyle name="Texto explicativo 2 2" xfId="4910" xr:uid="{00000000-0005-0000-0000-00009D140000}"/>
    <cellStyle name="Texto explicativo 2 2 2" xfId="5154" xr:uid="{00000000-0005-0000-0000-00009E140000}"/>
    <cellStyle name="Texto explicativo 2 2 3" xfId="5755" xr:uid="{00000000-0005-0000-0000-00009F140000}"/>
    <cellStyle name="Texto explicativo 2 3" xfId="5756" xr:uid="{00000000-0005-0000-0000-0000A0140000}"/>
    <cellStyle name="Texto explicativo 3" xfId="677" xr:uid="{00000000-0005-0000-0000-0000AD020000}"/>
    <cellStyle name="Texto explicativo 3 2" xfId="678" xr:uid="{00000000-0005-0000-0000-0000AE020000}"/>
    <cellStyle name="Texto explicativo 3 2 2" xfId="5155" xr:uid="{00000000-0005-0000-0000-0000A3140000}"/>
    <cellStyle name="Texto explicativo 3 2 3" xfId="5757" xr:uid="{00000000-0005-0000-0000-0000A4140000}"/>
    <cellStyle name="Texto explicativo 3 2 4" xfId="4911" xr:uid="{00000000-0005-0000-0000-0000A2140000}"/>
    <cellStyle name="Texto explicativo 3 3" xfId="5758" xr:uid="{00000000-0005-0000-0000-0000A5140000}"/>
    <cellStyle name="Texto explicativo 4" xfId="679" xr:uid="{00000000-0005-0000-0000-0000AF020000}"/>
    <cellStyle name="Texto explicativo 4 2" xfId="4912" xr:uid="{00000000-0005-0000-0000-0000A7140000}"/>
    <cellStyle name="Texto explicativo 4 2 2" xfId="5156" xr:uid="{00000000-0005-0000-0000-0000A8140000}"/>
    <cellStyle name="Texto explicativo 4 2 3" xfId="5759" xr:uid="{00000000-0005-0000-0000-0000A9140000}"/>
    <cellStyle name="Texto explicativo 4 3" xfId="5760" xr:uid="{00000000-0005-0000-0000-0000AA140000}"/>
    <cellStyle name="Texto explicativo 4 4" xfId="5916" xr:uid="{00000000-0005-0000-0000-0000AB140000}"/>
    <cellStyle name="Texto explicativo 4 5" xfId="4655" xr:uid="{00000000-0005-0000-0000-0000A6140000}"/>
    <cellStyle name="Texto explicativo 5" xfId="4656" xr:uid="{00000000-0005-0000-0000-0000AC140000}"/>
    <cellStyle name="Texto explicativo 5 2" xfId="4913" xr:uid="{00000000-0005-0000-0000-0000AD140000}"/>
    <cellStyle name="Texto explicativo 5 2 2" xfId="5157" xr:uid="{00000000-0005-0000-0000-0000AE140000}"/>
    <cellStyle name="Texto explicativo 6" xfId="4657" xr:uid="{00000000-0005-0000-0000-0000AF140000}"/>
    <cellStyle name="Texto explicativo 6 2" xfId="4914" xr:uid="{00000000-0005-0000-0000-0000B0140000}"/>
    <cellStyle name="Texto explicativo 6 2 2" xfId="5158" xr:uid="{00000000-0005-0000-0000-0000B1140000}"/>
    <cellStyle name="Texto explicativo 7" xfId="4658" xr:uid="{00000000-0005-0000-0000-0000B2140000}"/>
    <cellStyle name="Texto explicativo 7 2" xfId="4915" xr:uid="{00000000-0005-0000-0000-0000B3140000}"/>
    <cellStyle name="Texto explicativo 7 2 2" xfId="5159" xr:uid="{00000000-0005-0000-0000-0000B4140000}"/>
    <cellStyle name="Texto explicativo 8" xfId="4659" xr:uid="{00000000-0005-0000-0000-0000B5140000}"/>
    <cellStyle name="Texto explicativo 8 2" xfId="4916" xr:uid="{00000000-0005-0000-0000-0000B6140000}"/>
    <cellStyle name="Texto explicativo 8 2 2" xfId="5160" xr:uid="{00000000-0005-0000-0000-0000B7140000}"/>
    <cellStyle name="Texto explicativo 9" xfId="4660" xr:uid="{00000000-0005-0000-0000-0000B8140000}"/>
    <cellStyle name="Texto explicativo 9 2" xfId="4917" xr:uid="{00000000-0005-0000-0000-0000B9140000}"/>
    <cellStyle name="Texto explicativo 9 2 2" xfId="5161" xr:uid="{00000000-0005-0000-0000-0000BA140000}"/>
    <cellStyle name="Title" xfId="680" xr:uid="{00000000-0005-0000-0000-0000B0020000}"/>
    <cellStyle name="Title 2" xfId="681" xr:uid="{00000000-0005-0000-0000-0000B1020000}"/>
    <cellStyle name="Title 2 2" xfId="4919" xr:uid="{00000000-0005-0000-0000-0000BD140000}"/>
    <cellStyle name="Title 2 2 2" xfId="5163" xr:uid="{00000000-0005-0000-0000-0000BE140000}"/>
    <cellStyle name="Title 3" xfId="4661" xr:uid="{00000000-0005-0000-0000-0000BF140000}"/>
    <cellStyle name="Title 3 2" xfId="4920" xr:uid="{00000000-0005-0000-0000-0000C0140000}"/>
    <cellStyle name="Title 3 2 2" xfId="5164" xr:uid="{00000000-0005-0000-0000-0000C1140000}"/>
    <cellStyle name="Title 4" xfId="4662" xr:uid="{00000000-0005-0000-0000-0000C2140000}"/>
    <cellStyle name="Title 4 2" xfId="4921" xr:uid="{00000000-0005-0000-0000-0000C3140000}"/>
    <cellStyle name="Title 4 2 2" xfId="5165" xr:uid="{00000000-0005-0000-0000-0000C4140000}"/>
    <cellStyle name="Title 5" xfId="4663" xr:uid="{00000000-0005-0000-0000-0000C5140000}"/>
    <cellStyle name="Title 5 2" xfId="4922" xr:uid="{00000000-0005-0000-0000-0000C6140000}"/>
    <cellStyle name="Title 5 2 2" xfId="5166" xr:uid="{00000000-0005-0000-0000-0000C7140000}"/>
    <cellStyle name="Title 6" xfId="4664" xr:uid="{00000000-0005-0000-0000-0000C8140000}"/>
    <cellStyle name="Title 6 2" xfId="4923" xr:uid="{00000000-0005-0000-0000-0000C9140000}"/>
    <cellStyle name="Title 6 2 2" xfId="5167" xr:uid="{00000000-0005-0000-0000-0000CA140000}"/>
    <cellStyle name="Title 7" xfId="4918" xr:uid="{00000000-0005-0000-0000-0000CB140000}"/>
    <cellStyle name="Title 7 2" xfId="5162" xr:uid="{00000000-0005-0000-0000-0000CC140000}"/>
    <cellStyle name="Título 1 10" xfId="4665" xr:uid="{00000000-0005-0000-0000-0000CD140000}"/>
    <cellStyle name="Título 1 10 2" xfId="4924" xr:uid="{00000000-0005-0000-0000-0000CE140000}"/>
    <cellStyle name="Título 1 10 2 2" xfId="5168" xr:uid="{00000000-0005-0000-0000-0000CF140000}"/>
    <cellStyle name="Título 1 11" xfId="4666" xr:uid="{00000000-0005-0000-0000-0000D0140000}"/>
    <cellStyle name="Título 1 11 2" xfId="4925" xr:uid="{00000000-0005-0000-0000-0000D1140000}"/>
    <cellStyle name="Título 1 11 2 2" xfId="5169" xr:uid="{00000000-0005-0000-0000-0000D2140000}"/>
    <cellStyle name="Título 1 12" xfId="4667" xr:uid="{00000000-0005-0000-0000-0000D3140000}"/>
    <cellStyle name="Título 1 12 2" xfId="4926" xr:uid="{00000000-0005-0000-0000-0000D4140000}"/>
    <cellStyle name="Título 1 12 2 2" xfId="5170" xr:uid="{00000000-0005-0000-0000-0000D5140000}"/>
    <cellStyle name="Título 1 13" xfId="4753" xr:uid="{00000000-0005-0000-0000-0000D6140000}"/>
    <cellStyle name="Título 1 14" xfId="4798" xr:uid="{00000000-0005-0000-0000-0000D7140000}"/>
    <cellStyle name="Título 1 15" xfId="769" xr:uid="{00000000-0005-0000-0000-0000D8140000}"/>
    <cellStyle name="Título 1 2" xfId="682" xr:uid="{00000000-0005-0000-0000-0000B2020000}"/>
    <cellStyle name="Título 1 2 2" xfId="4927" xr:uid="{00000000-0005-0000-0000-0000DA140000}"/>
    <cellStyle name="Título 1 2 2 2" xfId="5171" xr:uid="{00000000-0005-0000-0000-0000DB140000}"/>
    <cellStyle name="Título 1 2 2 3" xfId="5761" xr:uid="{00000000-0005-0000-0000-0000DC140000}"/>
    <cellStyle name="Título 1 2 3" xfId="5762" xr:uid="{00000000-0005-0000-0000-0000DD140000}"/>
    <cellStyle name="Título 1 3" xfId="683" xr:uid="{00000000-0005-0000-0000-0000B3020000}"/>
    <cellStyle name="Título 1 3 2" xfId="684" xr:uid="{00000000-0005-0000-0000-0000B4020000}"/>
    <cellStyle name="Título 1 3 2 2" xfId="5172" xr:uid="{00000000-0005-0000-0000-0000E0140000}"/>
    <cellStyle name="Título 1 3 2 3" xfId="5763" xr:uid="{00000000-0005-0000-0000-0000E1140000}"/>
    <cellStyle name="Título 1 3 2 4" xfId="4928" xr:uid="{00000000-0005-0000-0000-0000DF140000}"/>
    <cellStyle name="Título 1 3 3" xfId="5764" xr:uid="{00000000-0005-0000-0000-0000E2140000}"/>
    <cellStyle name="Título 1 4" xfId="4668" xr:uid="{00000000-0005-0000-0000-0000E3140000}"/>
    <cellStyle name="Título 1 4 2" xfId="4929" xr:uid="{00000000-0005-0000-0000-0000E4140000}"/>
    <cellStyle name="Título 1 4 2 2" xfId="5173" xr:uid="{00000000-0005-0000-0000-0000E5140000}"/>
    <cellStyle name="Título 1 4 2 3" xfId="5765" xr:uid="{00000000-0005-0000-0000-0000E6140000}"/>
    <cellStyle name="Título 1 4 3" xfId="5766" xr:uid="{00000000-0005-0000-0000-0000E7140000}"/>
    <cellStyle name="Título 1 5" xfId="4669" xr:uid="{00000000-0005-0000-0000-0000E8140000}"/>
    <cellStyle name="Título 1 5 2" xfId="4930" xr:uid="{00000000-0005-0000-0000-0000E9140000}"/>
    <cellStyle name="Título 1 5 2 2" xfId="5174" xr:uid="{00000000-0005-0000-0000-0000EA140000}"/>
    <cellStyle name="Título 1 6" xfId="4670" xr:uid="{00000000-0005-0000-0000-0000EB140000}"/>
    <cellStyle name="Título 1 6 2" xfId="4931" xr:uid="{00000000-0005-0000-0000-0000EC140000}"/>
    <cellStyle name="Título 1 6 2 2" xfId="5175" xr:uid="{00000000-0005-0000-0000-0000ED140000}"/>
    <cellStyle name="Título 1 7" xfId="4671" xr:uid="{00000000-0005-0000-0000-0000EE140000}"/>
    <cellStyle name="Título 1 7 2" xfId="4932" xr:uid="{00000000-0005-0000-0000-0000EF140000}"/>
    <cellStyle name="Título 1 7 2 2" xfId="5176" xr:uid="{00000000-0005-0000-0000-0000F0140000}"/>
    <cellStyle name="Título 1 8" xfId="4672" xr:uid="{00000000-0005-0000-0000-0000F1140000}"/>
    <cellStyle name="Título 1 8 2" xfId="4933" xr:uid="{00000000-0005-0000-0000-0000F2140000}"/>
    <cellStyle name="Título 1 8 2 2" xfId="5177" xr:uid="{00000000-0005-0000-0000-0000F3140000}"/>
    <cellStyle name="Título 1 9" xfId="4673" xr:uid="{00000000-0005-0000-0000-0000F4140000}"/>
    <cellStyle name="Título 1 9 2" xfId="4934" xr:uid="{00000000-0005-0000-0000-0000F5140000}"/>
    <cellStyle name="Título 1 9 2 2" xfId="5178" xr:uid="{00000000-0005-0000-0000-0000F6140000}"/>
    <cellStyle name="Título 10" xfId="4674" xr:uid="{00000000-0005-0000-0000-0000F7140000}"/>
    <cellStyle name="Título 10 2" xfId="4935" xr:uid="{00000000-0005-0000-0000-0000F8140000}"/>
    <cellStyle name="Título 10 2 2" xfId="5179" xr:uid="{00000000-0005-0000-0000-0000F9140000}"/>
    <cellStyle name="Título 11" xfId="4675" xr:uid="{00000000-0005-0000-0000-0000FA140000}"/>
    <cellStyle name="Título 11 2" xfId="4936" xr:uid="{00000000-0005-0000-0000-0000FB140000}"/>
    <cellStyle name="Título 11 2 2" xfId="5180" xr:uid="{00000000-0005-0000-0000-0000FC140000}"/>
    <cellStyle name="Título 12" xfId="4676" xr:uid="{00000000-0005-0000-0000-0000FD140000}"/>
    <cellStyle name="Título 12 2" xfId="4937" xr:uid="{00000000-0005-0000-0000-0000FE140000}"/>
    <cellStyle name="Título 12 2 2" xfId="5181" xr:uid="{00000000-0005-0000-0000-0000FF140000}"/>
    <cellStyle name="Título 13" xfId="4677" xr:uid="{00000000-0005-0000-0000-000000150000}"/>
    <cellStyle name="Título 13 2" xfId="4938" xr:uid="{00000000-0005-0000-0000-000001150000}"/>
    <cellStyle name="Título 13 2 2" xfId="5182" xr:uid="{00000000-0005-0000-0000-000002150000}"/>
    <cellStyle name="Título 14" xfId="4678" xr:uid="{00000000-0005-0000-0000-000003150000}"/>
    <cellStyle name="Título 14 2" xfId="4939" xr:uid="{00000000-0005-0000-0000-000004150000}"/>
    <cellStyle name="Título 14 2 2" xfId="5183" xr:uid="{00000000-0005-0000-0000-000005150000}"/>
    <cellStyle name="Título 15" xfId="4754" xr:uid="{00000000-0005-0000-0000-000006150000}"/>
    <cellStyle name="Título 16" xfId="4797" xr:uid="{00000000-0005-0000-0000-000007150000}"/>
    <cellStyle name="Título 17" xfId="768" xr:uid="{00000000-0005-0000-0000-000008150000}"/>
    <cellStyle name="Título 2 10" xfId="4679" xr:uid="{00000000-0005-0000-0000-000009150000}"/>
    <cellStyle name="Título 2 10 2" xfId="4940" xr:uid="{00000000-0005-0000-0000-00000A150000}"/>
    <cellStyle name="Título 2 10 2 2" xfId="5184" xr:uid="{00000000-0005-0000-0000-00000B150000}"/>
    <cellStyle name="Título 2 11" xfId="4680" xr:uid="{00000000-0005-0000-0000-00000C150000}"/>
    <cellStyle name="Título 2 11 2" xfId="4941" xr:uid="{00000000-0005-0000-0000-00000D150000}"/>
    <cellStyle name="Título 2 11 2 2" xfId="5185" xr:uid="{00000000-0005-0000-0000-00000E150000}"/>
    <cellStyle name="Título 2 12" xfId="4681" xr:uid="{00000000-0005-0000-0000-00000F150000}"/>
    <cellStyle name="Título 2 12 2" xfId="4942" xr:uid="{00000000-0005-0000-0000-000010150000}"/>
    <cellStyle name="Título 2 12 2 2" xfId="5186" xr:uid="{00000000-0005-0000-0000-000011150000}"/>
    <cellStyle name="Título 2 13" xfId="4752" xr:uid="{00000000-0005-0000-0000-000012150000}"/>
    <cellStyle name="Título 2 14" xfId="4799" xr:uid="{00000000-0005-0000-0000-000013150000}"/>
    <cellStyle name="Título 2 15" xfId="770" xr:uid="{00000000-0005-0000-0000-000014150000}"/>
    <cellStyle name="Título 2 2" xfId="685" xr:uid="{00000000-0005-0000-0000-0000B5020000}"/>
    <cellStyle name="Título 2 2 2" xfId="4943" xr:uid="{00000000-0005-0000-0000-000016150000}"/>
    <cellStyle name="Título 2 2 2 2" xfId="5187" xr:uid="{00000000-0005-0000-0000-000017150000}"/>
    <cellStyle name="Título 2 2 2 3" xfId="5767" xr:uid="{00000000-0005-0000-0000-000018150000}"/>
    <cellStyle name="Título 2 2 3" xfId="5768" xr:uid="{00000000-0005-0000-0000-000019150000}"/>
    <cellStyle name="Título 2 3" xfId="686" xr:uid="{00000000-0005-0000-0000-0000B6020000}"/>
    <cellStyle name="Título 2 3 2" xfId="687" xr:uid="{00000000-0005-0000-0000-0000B7020000}"/>
    <cellStyle name="Título 2 3 2 2" xfId="5188" xr:uid="{00000000-0005-0000-0000-00001C150000}"/>
    <cellStyle name="Título 2 3 2 3" xfId="5769" xr:uid="{00000000-0005-0000-0000-00001D150000}"/>
    <cellStyle name="Título 2 3 2 4" xfId="4944" xr:uid="{00000000-0005-0000-0000-00001B150000}"/>
    <cellStyle name="Título 2 3 3" xfId="5770" xr:uid="{00000000-0005-0000-0000-00001E150000}"/>
    <cellStyle name="Título 2 4" xfId="688" xr:uid="{00000000-0005-0000-0000-0000B8020000}"/>
    <cellStyle name="Título 2 4 2" xfId="4945" xr:uid="{00000000-0005-0000-0000-000020150000}"/>
    <cellStyle name="Título 2 4 2 2" xfId="5189" xr:uid="{00000000-0005-0000-0000-000021150000}"/>
    <cellStyle name="Título 2 4 2 3" xfId="5771" xr:uid="{00000000-0005-0000-0000-000022150000}"/>
    <cellStyle name="Título 2 4 3" xfId="5772" xr:uid="{00000000-0005-0000-0000-000023150000}"/>
    <cellStyle name="Título 2 4 4" xfId="5917" xr:uid="{00000000-0005-0000-0000-000024150000}"/>
    <cellStyle name="Título 2 4 5" xfId="4682" xr:uid="{00000000-0005-0000-0000-00001F150000}"/>
    <cellStyle name="Título 2 5" xfId="4683" xr:uid="{00000000-0005-0000-0000-000025150000}"/>
    <cellStyle name="Título 2 5 2" xfId="4946" xr:uid="{00000000-0005-0000-0000-000026150000}"/>
    <cellStyle name="Título 2 5 2 2" xfId="5190" xr:uid="{00000000-0005-0000-0000-000027150000}"/>
    <cellStyle name="Título 2 6" xfId="4684" xr:uid="{00000000-0005-0000-0000-000028150000}"/>
    <cellStyle name="Título 2 6 2" xfId="4947" xr:uid="{00000000-0005-0000-0000-000029150000}"/>
    <cellStyle name="Título 2 6 2 2" xfId="5191" xr:uid="{00000000-0005-0000-0000-00002A150000}"/>
    <cellStyle name="Título 2 7" xfId="4685" xr:uid="{00000000-0005-0000-0000-00002B150000}"/>
    <cellStyle name="Título 2 7 2" xfId="4948" xr:uid="{00000000-0005-0000-0000-00002C150000}"/>
    <cellStyle name="Título 2 7 2 2" xfId="5192" xr:uid="{00000000-0005-0000-0000-00002D150000}"/>
    <cellStyle name="Título 2 8" xfId="4686" xr:uid="{00000000-0005-0000-0000-00002E150000}"/>
    <cellStyle name="Título 2 8 2" xfId="4949" xr:uid="{00000000-0005-0000-0000-00002F150000}"/>
    <cellStyle name="Título 2 8 2 2" xfId="5193" xr:uid="{00000000-0005-0000-0000-000030150000}"/>
    <cellStyle name="Título 2 9" xfId="4687" xr:uid="{00000000-0005-0000-0000-000031150000}"/>
    <cellStyle name="Título 2 9 2" xfId="4950" xr:uid="{00000000-0005-0000-0000-000032150000}"/>
    <cellStyle name="Título 2 9 2 2" xfId="5194" xr:uid="{00000000-0005-0000-0000-000033150000}"/>
    <cellStyle name="Título 3 10" xfId="4688" xr:uid="{00000000-0005-0000-0000-000034150000}"/>
    <cellStyle name="Título 3 10 2" xfId="4951" xr:uid="{00000000-0005-0000-0000-000035150000}"/>
    <cellStyle name="Título 3 10 2 2" xfId="5195" xr:uid="{00000000-0005-0000-0000-000036150000}"/>
    <cellStyle name="Título 3 11" xfId="4689" xr:uid="{00000000-0005-0000-0000-000037150000}"/>
    <cellStyle name="Título 3 11 2" xfId="4952" xr:uid="{00000000-0005-0000-0000-000038150000}"/>
    <cellStyle name="Título 3 11 2 2" xfId="5196" xr:uid="{00000000-0005-0000-0000-000039150000}"/>
    <cellStyle name="Título 3 12" xfId="4690" xr:uid="{00000000-0005-0000-0000-00003A150000}"/>
    <cellStyle name="Título 3 12 2" xfId="4953" xr:uid="{00000000-0005-0000-0000-00003B150000}"/>
    <cellStyle name="Título 3 12 2 2" xfId="5197" xr:uid="{00000000-0005-0000-0000-00003C150000}"/>
    <cellStyle name="Título 3 13" xfId="4751" xr:uid="{00000000-0005-0000-0000-00003D150000}"/>
    <cellStyle name="Título 3 14" xfId="4800" xr:uid="{00000000-0005-0000-0000-00003E150000}"/>
    <cellStyle name="Título 3 15" xfId="771" xr:uid="{00000000-0005-0000-0000-00003F150000}"/>
    <cellStyle name="Título 3 2" xfId="689" xr:uid="{00000000-0005-0000-0000-0000B9020000}"/>
    <cellStyle name="Título 3 2 2" xfId="4954" xr:uid="{00000000-0005-0000-0000-000041150000}"/>
    <cellStyle name="Título 3 2 2 2" xfId="5198" xr:uid="{00000000-0005-0000-0000-000042150000}"/>
    <cellStyle name="Título 3 2 2 3" xfId="5773" xr:uid="{00000000-0005-0000-0000-000043150000}"/>
    <cellStyle name="Título 3 2 3" xfId="5774" xr:uid="{00000000-0005-0000-0000-000044150000}"/>
    <cellStyle name="Título 3 3" xfId="690" xr:uid="{00000000-0005-0000-0000-0000BA020000}"/>
    <cellStyle name="Título 3 3 2" xfId="691" xr:uid="{00000000-0005-0000-0000-0000BB020000}"/>
    <cellStyle name="Título 3 3 2 2" xfId="5199" xr:uid="{00000000-0005-0000-0000-000047150000}"/>
    <cellStyle name="Título 3 3 2 3" xfId="5775" xr:uid="{00000000-0005-0000-0000-000048150000}"/>
    <cellStyle name="Título 3 3 2 4" xfId="4955" xr:uid="{00000000-0005-0000-0000-000046150000}"/>
    <cellStyle name="Título 3 3 3" xfId="5776" xr:uid="{00000000-0005-0000-0000-000049150000}"/>
    <cellStyle name="Título 3 4" xfId="692" xr:uid="{00000000-0005-0000-0000-0000BC020000}"/>
    <cellStyle name="Título 3 4 2" xfId="4956" xr:uid="{00000000-0005-0000-0000-00004B150000}"/>
    <cellStyle name="Título 3 4 2 2" xfId="5200" xr:uid="{00000000-0005-0000-0000-00004C150000}"/>
    <cellStyle name="Título 3 4 2 3" xfId="5777" xr:uid="{00000000-0005-0000-0000-00004D150000}"/>
    <cellStyle name="Título 3 4 3" xfId="5778" xr:uid="{00000000-0005-0000-0000-00004E150000}"/>
    <cellStyle name="Título 3 4 4" xfId="5918" xr:uid="{00000000-0005-0000-0000-00004F150000}"/>
    <cellStyle name="Título 3 4 5" xfId="4691" xr:uid="{00000000-0005-0000-0000-00004A150000}"/>
    <cellStyle name="Título 3 5" xfId="4692" xr:uid="{00000000-0005-0000-0000-000050150000}"/>
    <cellStyle name="Título 3 5 2" xfId="4957" xr:uid="{00000000-0005-0000-0000-000051150000}"/>
    <cellStyle name="Título 3 5 2 2" xfId="5201" xr:uid="{00000000-0005-0000-0000-000052150000}"/>
    <cellStyle name="Título 3 6" xfId="4693" xr:uid="{00000000-0005-0000-0000-000053150000}"/>
    <cellStyle name="Título 3 6 2" xfId="4958" xr:uid="{00000000-0005-0000-0000-000054150000}"/>
    <cellStyle name="Título 3 6 2 2" xfId="5202" xr:uid="{00000000-0005-0000-0000-000055150000}"/>
    <cellStyle name="Título 3 7" xfId="4694" xr:uid="{00000000-0005-0000-0000-000056150000}"/>
    <cellStyle name="Título 3 7 2" xfId="4959" xr:uid="{00000000-0005-0000-0000-000057150000}"/>
    <cellStyle name="Título 3 7 2 2" xfId="5203" xr:uid="{00000000-0005-0000-0000-000058150000}"/>
    <cellStyle name="Título 3 8" xfId="4695" xr:uid="{00000000-0005-0000-0000-000059150000}"/>
    <cellStyle name="Título 3 8 2" xfId="4960" xr:uid="{00000000-0005-0000-0000-00005A150000}"/>
    <cellStyle name="Título 3 8 2 2" xfId="5204" xr:uid="{00000000-0005-0000-0000-00005B150000}"/>
    <cellStyle name="Título 3 9" xfId="4696" xr:uid="{00000000-0005-0000-0000-00005C150000}"/>
    <cellStyle name="Título 3 9 2" xfId="4961" xr:uid="{00000000-0005-0000-0000-00005D150000}"/>
    <cellStyle name="Título 3 9 2 2" xfId="5205" xr:uid="{00000000-0005-0000-0000-00005E150000}"/>
    <cellStyle name="Título 4" xfId="693" xr:uid="{00000000-0005-0000-0000-0000BD020000}"/>
    <cellStyle name="Título 4 2" xfId="694" xr:uid="{00000000-0005-0000-0000-0000BE020000}"/>
    <cellStyle name="Título 4 2 2" xfId="5206" xr:uid="{00000000-0005-0000-0000-000061150000}"/>
    <cellStyle name="Título 4 2 3" xfId="5779" xr:uid="{00000000-0005-0000-0000-000062150000}"/>
    <cellStyle name="Título 4 2 4" xfId="4962" xr:uid="{00000000-0005-0000-0000-000060150000}"/>
    <cellStyle name="Título 4 3" xfId="5780" xr:uid="{00000000-0005-0000-0000-000063150000}"/>
    <cellStyle name="Título 4 4" xfId="5296" xr:uid="{00000000-0005-0000-0000-000064150000}"/>
    <cellStyle name="Título 5" xfId="695" xr:uid="{00000000-0005-0000-0000-0000BF020000}"/>
    <cellStyle name="Título 5 2" xfId="696" xr:uid="{00000000-0005-0000-0000-0000C0020000}"/>
    <cellStyle name="Título 5 2 2" xfId="5207" xr:uid="{00000000-0005-0000-0000-000067150000}"/>
    <cellStyle name="Título 5 2 3" xfId="5781" xr:uid="{00000000-0005-0000-0000-000068150000}"/>
    <cellStyle name="Título 5 2 4" xfId="4963" xr:uid="{00000000-0005-0000-0000-000066150000}"/>
    <cellStyle name="Título 5 3" xfId="5782" xr:uid="{00000000-0005-0000-0000-000069150000}"/>
    <cellStyle name="Título 6" xfId="697" xr:uid="{00000000-0005-0000-0000-0000C1020000}"/>
    <cellStyle name="Título 6 2" xfId="4964" xr:uid="{00000000-0005-0000-0000-00006B150000}"/>
    <cellStyle name="Título 6 2 2" xfId="5208" xr:uid="{00000000-0005-0000-0000-00006C150000}"/>
    <cellStyle name="Título 6 2 3" xfId="5783" xr:uid="{00000000-0005-0000-0000-00006D150000}"/>
    <cellStyle name="Título 6 3" xfId="5784" xr:uid="{00000000-0005-0000-0000-00006E150000}"/>
    <cellStyle name="Título 6 4" xfId="5919" xr:uid="{00000000-0005-0000-0000-00006F150000}"/>
    <cellStyle name="Título 6 5" xfId="4697" xr:uid="{00000000-0005-0000-0000-00006A150000}"/>
    <cellStyle name="Título 7" xfId="4698" xr:uid="{00000000-0005-0000-0000-000070150000}"/>
    <cellStyle name="Título 7 2" xfId="4965" xr:uid="{00000000-0005-0000-0000-000071150000}"/>
    <cellStyle name="Título 7 2 2" xfId="5209" xr:uid="{00000000-0005-0000-0000-000072150000}"/>
    <cellStyle name="Título 8" xfId="4699" xr:uid="{00000000-0005-0000-0000-000073150000}"/>
    <cellStyle name="Título 8 2" xfId="4966" xr:uid="{00000000-0005-0000-0000-000074150000}"/>
    <cellStyle name="Título 8 2 2" xfId="5210" xr:uid="{00000000-0005-0000-0000-000075150000}"/>
    <cellStyle name="Título 9" xfId="4700" xr:uid="{00000000-0005-0000-0000-000076150000}"/>
    <cellStyle name="Título 9 2" xfId="4967" xr:uid="{00000000-0005-0000-0000-000077150000}"/>
    <cellStyle name="Título 9 2 2" xfId="5211" xr:uid="{00000000-0005-0000-0000-000078150000}"/>
    <cellStyle name="Total 10" xfId="4701" xr:uid="{00000000-0005-0000-0000-00007A150000}"/>
    <cellStyle name="Total 10 2" xfId="4968" xr:uid="{00000000-0005-0000-0000-00007B150000}"/>
    <cellStyle name="Total 10 2 2" xfId="5212" xr:uid="{00000000-0005-0000-0000-00007C150000}"/>
    <cellStyle name="Total 11" xfId="4702" xr:uid="{00000000-0005-0000-0000-00007D150000}"/>
    <cellStyle name="Total 11 2" xfId="4969" xr:uid="{00000000-0005-0000-0000-00007E150000}"/>
    <cellStyle name="Total 11 2 2" xfId="5213" xr:uid="{00000000-0005-0000-0000-00007F150000}"/>
    <cellStyle name="Total 12" xfId="4703" xr:uid="{00000000-0005-0000-0000-000080150000}"/>
    <cellStyle name="Total 12 2" xfId="4970" xr:uid="{00000000-0005-0000-0000-000081150000}"/>
    <cellStyle name="Total 12 2 2" xfId="5214" xr:uid="{00000000-0005-0000-0000-000082150000}"/>
    <cellStyle name="Total 2" xfId="698" xr:uid="{00000000-0005-0000-0000-0000C2020000}"/>
    <cellStyle name="Total 2 2" xfId="4971" xr:uid="{00000000-0005-0000-0000-000084150000}"/>
    <cellStyle name="Total 2 2 2" xfId="5215" xr:uid="{00000000-0005-0000-0000-000085150000}"/>
    <cellStyle name="Total 2 2 3" xfId="5785" xr:uid="{00000000-0005-0000-0000-000086150000}"/>
    <cellStyle name="Total 2 3" xfId="5786" xr:uid="{00000000-0005-0000-0000-000087150000}"/>
    <cellStyle name="Total 3" xfId="699" xr:uid="{00000000-0005-0000-0000-0000C3020000}"/>
    <cellStyle name="Total 3 2" xfId="700" xr:uid="{00000000-0005-0000-0000-0000C4020000}"/>
    <cellStyle name="Total 3 2 2" xfId="5216" xr:uid="{00000000-0005-0000-0000-00008A150000}"/>
    <cellStyle name="Total 3 2 3" xfId="5787" xr:uid="{00000000-0005-0000-0000-00008B150000}"/>
    <cellStyle name="Total 3 2 4" xfId="4972" xr:uid="{00000000-0005-0000-0000-000089150000}"/>
    <cellStyle name="Total 3 3" xfId="5788" xr:uid="{00000000-0005-0000-0000-00008C150000}"/>
    <cellStyle name="Total 4" xfId="701" xr:uid="{00000000-0005-0000-0000-0000C5020000}"/>
    <cellStyle name="Total 4 2" xfId="4973" xr:uid="{00000000-0005-0000-0000-00008E150000}"/>
    <cellStyle name="Total 4 2 2" xfId="5217" xr:uid="{00000000-0005-0000-0000-00008F150000}"/>
    <cellStyle name="Total 4 2 3" xfId="5789" xr:uid="{00000000-0005-0000-0000-000090150000}"/>
    <cellStyle name="Total 4 3" xfId="5790" xr:uid="{00000000-0005-0000-0000-000091150000}"/>
    <cellStyle name="Total 4 4" xfId="5920" xr:uid="{00000000-0005-0000-0000-000092150000}"/>
    <cellStyle name="Total 4 5" xfId="4704" xr:uid="{00000000-0005-0000-0000-00008D150000}"/>
    <cellStyle name="Total 5" xfId="4705" xr:uid="{00000000-0005-0000-0000-000093150000}"/>
    <cellStyle name="Total 5 2" xfId="4974" xr:uid="{00000000-0005-0000-0000-000094150000}"/>
    <cellStyle name="Total 5 2 2" xfId="5218" xr:uid="{00000000-0005-0000-0000-000095150000}"/>
    <cellStyle name="Total 6" xfId="4706" xr:uid="{00000000-0005-0000-0000-000096150000}"/>
    <cellStyle name="Total 6 2" xfId="4975" xr:uid="{00000000-0005-0000-0000-000097150000}"/>
    <cellStyle name="Total 6 2 2" xfId="5219" xr:uid="{00000000-0005-0000-0000-000098150000}"/>
    <cellStyle name="Total 7" xfId="4707" xr:uid="{00000000-0005-0000-0000-000099150000}"/>
    <cellStyle name="Total 7 2" xfId="4976" xr:uid="{00000000-0005-0000-0000-00009A150000}"/>
    <cellStyle name="Total 7 2 2" xfId="5220" xr:uid="{00000000-0005-0000-0000-00009B150000}"/>
    <cellStyle name="Total 8" xfId="4708" xr:uid="{00000000-0005-0000-0000-00009C150000}"/>
    <cellStyle name="Total 8 2" xfId="4977" xr:uid="{00000000-0005-0000-0000-00009D150000}"/>
    <cellStyle name="Total 8 2 2" xfId="5221" xr:uid="{00000000-0005-0000-0000-00009E150000}"/>
    <cellStyle name="Total 9" xfId="4709" xr:uid="{00000000-0005-0000-0000-00009F150000}"/>
    <cellStyle name="Total 9 2" xfId="4978" xr:uid="{00000000-0005-0000-0000-0000A0150000}"/>
    <cellStyle name="Total 9 2 2" xfId="5222" xr:uid="{00000000-0005-0000-0000-0000A1150000}"/>
    <cellStyle name="Warning Text" xfId="702" xr:uid="{00000000-0005-0000-0000-0000C6020000}"/>
    <cellStyle name="Warning Text 2" xfId="4979" xr:uid="{00000000-0005-0000-0000-0000A3150000}"/>
    <cellStyle name="Warning Text 2 2" xfId="5223" xr:uid="{00000000-0005-0000-0000-0000A4150000}"/>
    <cellStyle name="Warning Text 2 3" xfId="5791" xr:uid="{00000000-0005-0000-0000-0000A5150000}"/>
    <cellStyle name="Warning Text 3" xfId="5792" xr:uid="{00000000-0005-0000-0000-0000A6150000}"/>
    <cellStyle name="Warning Text 4" xfId="5793" xr:uid="{00000000-0005-0000-0000-0000A715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575094</xdr:colOff>
      <xdr:row>102</xdr:row>
      <xdr:rowOff>119810</xdr:rowOff>
    </xdr:from>
    <xdr:to>
      <xdr:col>1</xdr:col>
      <xdr:colOff>631549</xdr:colOff>
      <xdr:row>103</xdr:row>
      <xdr:rowOff>2592321</xdr:rowOff>
    </xdr:to>
    <xdr:pic>
      <xdr:nvPicPr>
        <xdr:cNvPr id="3" name="Imagen 2" descr="Texto&#10;&#10;Descripción generada automáticamente">
          <a:extLst>
            <a:ext uri="{FF2B5EF4-FFF2-40B4-BE49-F238E27FC236}">
              <a16:creationId xmlns:a16="http://schemas.microsoft.com/office/drawing/2014/main" id="{2771B7D0-21D4-9680-EA2C-0C6D7B82A0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094" y="63032735"/>
          <a:ext cx="5400040" cy="51682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neficios%20y%20Mercadeo/Regional%20Bogot&#225;/2010/Negocios%20Nuevos/Corredores%20Asociados/10.%20Brecha/20100806_corredoresaseociados_%20comparativomercado_almonacid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RENCIAJ/AppData/Local/Microsoft/Windows/Temporary%20Internet%20Files/Low/Content.IE5/VPLMLUSS/CREDI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erturas"/>
      <sheetName val="CondicionesEconomicas"/>
      <sheetName val="requisitocolseguros"/>
      <sheetName val="tabla Generali"/>
      <sheetName val="CalculoBrechaAlico"/>
      <sheetName val="CalculoBrechaColseguros"/>
      <sheetName val="Calculobrechagenerali"/>
      <sheetName val="Base de dato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2)"/>
      <sheetName val="creditos"/>
      <sheetName val="nomina"/>
      <sheetName val="DATOS GRAFIACA"/>
      <sheetName val="RESUMEN"/>
      <sheetName val="SUELDO"/>
      <sheetName val="APORTES"/>
    </sheetNames>
    <sheetDataSet>
      <sheetData sheetId="0" refreshError="1"/>
      <sheetData sheetId="1" refreshError="1"/>
      <sheetData sheetId="2" refreshError="1"/>
      <sheetData sheetId="3" refreshError="1"/>
      <sheetData sheetId="4" refreshError="1"/>
      <sheetData sheetId="5" refreshError="1">
        <row r="1">
          <cell r="A1" t="str">
            <v>NIT</v>
          </cell>
          <cell r="B1" t="str">
            <v>NOMBRE CLIENTE</v>
          </cell>
          <cell r="C1" t="str">
            <v>SALDO</v>
          </cell>
          <cell r="D1" t="str">
            <v>CUOTA</v>
          </cell>
          <cell r="E1" t="str">
            <v>SUELDO</v>
          </cell>
        </row>
        <row r="2">
          <cell r="A2">
            <v>1165558</v>
          </cell>
          <cell r="B2" t="str">
            <v>BARRERA ARGUELLO JUAN ANTONIO</v>
          </cell>
          <cell r="C2">
            <v>4512917</v>
          </cell>
          <cell r="D2">
            <v>19000</v>
          </cell>
          <cell r="E2">
            <v>380000</v>
          </cell>
        </row>
        <row r="3">
          <cell r="A3">
            <v>23923250</v>
          </cell>
          <cell r="B3" t="str">
            <v>BAYONA DE BRAND ISABEL</v>
          </cell>
          <cell r="C3">
            <v>4544163</v>
          </cell>
          <cell r="D3">
            <v>19000</v>
          </cell>
          <cell r="E3">
            <v>380000</v>
          </cell>
        </row>
        <row r="4">
          <cell r="A4">
            <v>20153013</v>
          </cell>
          <cell r="B4" t="str">
            <v>LEON ALDANA ROSALBINA</v>
          </cell>
          <cell r="C4">
            <v>2845600</v>
          </cell>
          <cell r="D4">
            <v>19000</v>
          </cell>
          <cell r="E4">
            <v>380000</v>
          </cell>
        </row>
        <row r="5">
          <cell r="A5">
            <v>20213952</v>
          </cell>
          <cell r="B5" t="str">
            <v>NIETO DE FORERO INES</v>
          </cell>
          <cell r="C5">
            <v>5312455</v>
          </cell>
          <cell r="D5">
            <v>19000</v>
          </cell>
          <cell r="E5">
            <v>380000</v>
          </cell>
        </row>
        <row r="6">
          <cell r="A6">
            <v>21014440</v>
          </cell>
          <cell r="B6" t="str">
            <v>MARTINEZ RICARDO CLAUDIA CRISTINA</v>
          </cell>
          <cell r="C6">
            <v>6950286</v>
          </cell>
          <cell r="D6">
            <v>19000</v>
          </cell>
          <cell r="E6">
            <v>380000</v>
          </cell>
        </row>
        <row r="7">
          <cell r="A7">
            <v>1195322</v>
          </cell>
          <cell r="B7" t="str">
            <v>SALAZAR RIOS ALFONSO</v>
          </cell>
          <cell r="C7">
            <v>3324150</v>
          </cell>
          <cell r="D7">
            <v>20000</v>
          </cell>
          <cell r="E7">
            <v>400000</v>
          </cell>
        </row>
        <row r="8">
          <cell r="A8">
            <v>41307457</v>
          </cell>
          <cell r="B8" t="str">
            <v>RODRIGUEZ ALONZO MARIA TERESA</v>
          </cell>
          <cell r="C8">
            <v>9504091</v>
          </cell>
          <cell r="D8">
            <v>20400</v>
          </cell>
          <cell r="E8">
            <v>408000</v>
          </cell>
        </row>
        <row r="9">
          <cell r="A9">
            <v>20314881</v>
          </cell>
          <cell r="B9" t="str">
            <v>VARELA DE VERGEL LAURA</v>
          </cell>
          <cell r="C9">
            <v>5962077</v>
          </cell>
          <cell r="D9">
            <v>22000</v>
          </cell>
          <cell r="E9">
            <v>440000</v>
          </cell>
        </row>
        <row r="10">
          <cell r="A10">
            <v>39768182</v>
          </cell>
          <cell r="B10" t="str">
            <v>ALONSO FETECUA MARIA VICTORIA</v>
          </cell>
          <cell r="C10">
            <v>6333172</v>
          </cell>
          <cell r="D10">
            <v>22000</v>
          </cell>
          <cell r="E10">
            <v>440000</v>
          </cell>
        </row>
        <row r="11">
          <cell r="A11">
            <v>28630934</v>
          </cell>
          <cell r="B11" t="str">
            <v>MORA DE CIFUENTES EDILMA</v>
          </cell>
          <cell r="C11">
            <v>4433841</v>
          </cell>
          <cell r="D11">
            <v>25000</v>
          </cell>
          <cell r="E11">
            <v>500000</v>
          </cell>
        </row>
        <row r="12">
          <cell r="A12">
            <v>23493588</v>
          </cell>
          <cell r="B12" t="str">
            <v>PEÑA REYES ANA MARIA</v>
          </cell>
          <cell r="C12">
            <v>13330983</v>
          </cell>
          <cell r="D12">
            <v>25000</v>
          </cell>
          <cell r="E12">
            <v>500000</v>
          </cell>
        </row>
        <row r="13">
          <cell r="A13">
            <v>3209262</v>
          </cell>
          <cell r="B13" t="str">
            <v>MARTINEZ RICARDO FERNANDO</v>
          </cell>
          <cell r="C13">
            <v>3539721</v>
          </cell>
          <cell r="D13">
            <v>25000</v>
          </cell>
          <cell r="E13">
            <v>500000</v>
          </cell>
        </row>
        <row r="14">
          <cell r="A14">
            <v>19421734</v>
          </cell>
          <cell r="B14" t="str">
            <v>CAITA SOTO MANUEL ENRIQUE</v>
          </cell>
          <cell r="C14">
            <v>1330975</v>
          </cell>
          <cell r="D14">
            <v>25000</v>
          </cell>
          <cell r="E14">
            <v>500000</v>
          </cell>
        </row>
        <row r="15">
          <cell r="A15">
            <v>1022326354</v>
          </cell>
          <cell r="B15" t="str">
            <v>CABUYA VARGAS MIRIAM JOHANNA</v>
          </cell>
          <cell r="C15">
            <v>474382</v>
          </cell>
          <cell r="D15">
            <v>25000</v>
          </cell>
          <cell r="E15">
            <v>500000</v>
          </cell>
        </row>
        <row r="16">
          <cell r="A16">
            <v>20300882</v>
          </cell>
          <cell r="B16" t="str">
            <v>PEDRAZA DE RODRIGUEZ MANUELA</v>
          </cell>
          <cell r="C16">
            <v>4951454</v>
          </cell>
          <cell r="D16">
            <v>26000</v>
          </cell>
          <cell r="E16">
            <v>520000</v>
          </cell>
        </row>
        <row r="17">
          <cell r="A17">
            <v>29101821</v>
          </cell>
          <cell r="B17" t="str">
            <v>RAMIREZ REYES DORIS</v>
          </cell>
          <cell r="C17">
            <v>5833707</v>
          </cell>
          <cell r="D17">
            <v>27000</v>
          </cell>
          <cell r="E17">
            <v>540000</v>
          </cell>
        </row>
        <row r="18">
          <cell r="A18">
            <v>51707562</v>
          </cell>
          <cell r="B18" t="str">
            <v>GRANADOS MORENO ROSA ALCIRA</v>
          </cell>
          <cell r="C18">
            <v>3809661</v>
          </cell>
          <cell r="D18">
            <v>27000</v>
          </cell>
          <cell r="E18">
            <v>540000</v>
          </cell>
        </row>
        <row r="19">
          <cell r="A19">
            <v>79435806</v>
          </cell>
          <cell r="B19" t="str">
            <v>RAMIREZ CORCHUELO PABLO MARTIN</v>
          </cell>
          <cell r="C19">
            <v>285000</v>
          </cell>
          <cell r="D19">
            <v>30000</v>
          </cell>
          <cell r="E19">
            <v>600000</v>
          </cell>
        </row>
        <row r="20">
          <cell r="A20">
            <v>41444757</v>
          </cell>
          <cell r="B20" t="str">
            <v>FORERO NIETO CLEMENCIA M.</v>
          </cell>
          <cell r="C20">
            <v>4031151</v>
          </cell>
          <cell r="D20">
            <v>30000</v>
          </cell>
          <cell r="E20">
            <v>600000</v>
          </cell>
        </row>
        <row r="21">
          <cell r="A21">
            <v>13888535</v>
          </cell>
          <cell r="B21" t="str">
            <v>CRUZADO ROMERO ANGEL CARMELO</v>
          </cell>
          <cell r="C21">
            <v>9162080</v>
          </cell>
          <cell r="D21">
            <v>30000</v>
          </cell>
          <cell r="E21">
            <v>600000</v>
          </cell>
        </row>
        <row r="22">
          <cell r="A22">
            <v>79633436</v>
          </cell>
          <cell r="B22" t="str">
            <v>BELLO ROMERO WILSON</v>
          </cell>
          <cell r="C22">
            <v>4929459</v>
          </cell>
          <cell r="D22">
            <v>30000</v>
          </cell>
          <cell r="E22">
            <v>600000</v>
          </cell>
        </row>
        <row r="23">
          <cell r="A23">
            <v>19470959</v>
          </cell>
          <cell r="B23" t="str">
            <v>BELLO ROMERO NELSON</v>
          </cell>
          <cell r="C23">
            <v>7077880</v>
          </cell>
          <cell r="D23">
            <v>30000</v>
          </cell>
          <cell r="E23">
            <v>600000</v>
          </cell>
        </row>
        <row r="24">
          <cell r="A24">
            <v>9050131</v>
          </cell>
          <cell r="B24" t="str">
            <v>ARTEAGA LOPEZ SERGIO ARMANDO</v>
          </cell>
          <cell r="C24">
            <v>6843048</v>
          </cell>
          <cell r="D24">
            <v>30000</v>
          </cell>
          <cell r="E24">
            <v>600000</v>
          </cell>
        </row>
        <row r="25">
          <cell r="A25">
            <v>41391297</v>
          </cell>
          <cell r="B25" t="str">
            <v>GONZALEZ SALAS GLORIA</v>
          </cell>
          <cell r="C25">
            <v>10482260</v>
          </cell>
          <cell r="D25">
            <v>31000</v>
          </cell>
          <cell r="E25">
            <v>620000</v>
          </cell>
        </row>
        <row r="26">
          <cell r="A26">
            <v>19139596</v>
          </cell>
          <cell r="B26" t="str">
            <v>VIVEROS CASTELLANOS ENRIQUE</v>
          </cell>
          <cell r="C26">
            <v>5406486</v>
          </cell>
          <cell r="D26">
            <v>32000</v>
          </cell>
          <cell r="E26">
            <v>640000</v>
          </cell>
        </row>
        <row r="27">
          <cell r="A27">
            <v>11792074</v>
          </cell>
          <cell r="B27" t="str">
            <v>RAMIREZ CORDOBA CARLOS ALBERTO</v>
          </cell>
          <cell r="C27">
            <v>4343335</v>
          </cell>
          <cell r="D27">
            <v>32000</v>
          </cell>
          <cell r="E27">
            <v>640000</v>
          </cell>
        </row>
        <row r="28">
          <cell r="A28">
            <v>71608864</v>
          </cell>
          <cell r="B28" t="str">
            <v>AGUDELO VELASQUEZ LEONARDO</v>
          </cell>
          <cell r="C28">
            <v>3132153</v>
          </cell>
          <cell r="D28">
            <v>32000</v>
          </cell>
          <cell r="E28">
            <v>640000</v>
          </cell>
        </row>
        <row r="29">
          <cell r="A29">
            <v>19208174</v>
          </cell>
          <cell r="B29" t="str">
            <v>GUTIERREZ RICAURTE HUMBERTO</v>
          </cell>
          <cell r="C29">
            <v>5909705</v>
          </cell>
          <cell r="D29">
            <v>33000</v>
          </cell>
          <cell r="E29">
            <v>660000</v>
          </cell>
        </row>
        <row r="30">
          <cell r="A30">
            <v>41653737</v>
          </cell>
          <cell r="B30" t="str">
            <v>MACIAS HERNANDEZ DOLIA ELSA</v>
          </cell>
          <cell r="C30">
            <v>5953834</v>
          </cell>
          <cell r="D30">
            <v>34000</v>
          </cell>
          <cell r="E30">
            <v>680000</v>
          </cell>
        </row>
        <row r="31">
          <cell r="A31">
            <v>79655614</v>
          </cell>
          <cell r="B31" t="str">
            <v>FLOREZ CEDIEL OSCAR DAVID</v>
          </cell>
          <cell r="C31">
            <v>1006227</v>
          </cell>
          <cell r="D31">
            <v>35000</v>
          </cell>
          <cell r="E31">
            <v>700000</v>
          </cell>
        </row>
        <row r="32">
          <cell r="A32">
            <v>51551021</v>
          </cell>
          <cell r="B32" t="str">
            <v>MUÑOZ GARZON MABEL</v>
          </cell>
          <cell r="C32">
            <v>4438721</v>
          </cell>
          <cell r="D32">
            <v>36000</v>
          </cell>
          <cell r="E32">
            <v>720000</v>
          </cell>
        </row>
        <row r="33">
          <cell r="A33">
            <v>91202394</v>
          </cell>
          <cell r="B33" t="str">
            <v>LUNA CHAPARRO JESUS ABEL</v>
          </cell>
          <cell r="C33">
            <v>3462967</v>
          </cell>
          <cell r="D33">
            <v>37000</v>
          </cell>
          <cell r="E33">
            <v>740000</v>
          </cell>
        </row>
        <row r="34">
          <cell r="A34">
            <v>19322644</v>
          </cell>
          <cell r="B34" t="str">
            <v>MOYA CONTRERAS LUIS HENRY</v>
          </cell>
          <cell r="C34">
            <v>2621235</v>
          </cell>
          <cell r="D34">
            <v>37000</v>
          </cell>
          <cell r="E34">
            <v>740000</v>
          </cell>
        </row>
        <row r="35">
          <cell r="A35">
            <v>19108024</v>
          </cell>
          <cell r="B35" t="str">
            <v>TORRES SOLER LUIS CARLOS</v>
          </cell>
          <cell r="C35">
            <v>7366055</v>
          </cell>
          <cell r="D35">
            <v>39000</v>
          </cell>
          <cell r="E35">
            <v>780000</v>
          </cell>
        </row>
        <row r="36">
          <cell r="A36">
            <v>16248299</v>
          </cell>
          <cell r="B36" t="str">
            <v>CAMARGO ECHEVERRI CARLOS HUMBERTO</v>
          </cell>
          <cell r="C36">
            <v>5130992</v>
          </cell>
          <cell r="D36">
            <v>40000</v>
          </cell>
          <cell r="E36">
            <v>800000</v>
          </cell>
        </row>
        <row r="37">
          <cell r="A37">
            <v>19188722</v>
          </cell>
          <cell r="B37" t="str">
            <v>VILLADA DIAZ JOSE</v>
          </cell>
          <cell r="C37">
            <v>9405465</v>
          </cell>
          <cell r="D37">
            <v>43000</v>
          </cell>
          <cell r="E37">
            <v>860000</v>
          </cell>
        </row>
        <row r="38">
          <cell r="A38">
            <v>79410274</v>
          </cell>
          <cell r="B38" t="str">
            <v>GOMEZ STRAUCH EDGARDO JOSE</v>
          </cell>
          <cell r="C38">
            <v>6745408</v>
          </cell>
          <cell r="D38">
            <v>43000</v>
          </cell>
          <cell r="E38">
            <v>860000</v>
          </cell>
        </row>
        <row r="39">
          <cell r="A39">
            <v>19220828</v>
          </cell>
          <cell r="B39" t="str">
            <v>BERNAL MENDEZ CARLOS AUGUSTO</v>
          </cell>
          <cell r="C39">
            <v>934142</v>
          </cell>
          <cell r="D39">
            <v>43000</v>
          </cell>
          <cell r="E39">
            <v>860000</v>
          </cell>
        </row>
        <row r="40">
          <cell r="A40">
            <v>20483025</v>
          </cell>
          <cell r="B40" t="str">
            <v>GARZON  JULIA AMPARO</v>
          </cell>
          <cell r="C40">
            <v>2494097</v>
          </cell>
          <cell r="D40">
            <v>43000</v>
          </cell>
          <cell r="E40">
            <v>860000</v>
          </cell>
        </row>
        <row r="41">
          <cell r="A41">
            <v>19475638</v>
          </cell>
          <cell r="B41" t="str">
            <v>VELASCO PINILLA HECTOR</v>
          </cell>
          <cell r="C41">
            <v>1605432</v>
          </cell>
          <cell r="D41">
            <v>43000</v>
          </cell>
          <cell r="E41">
            <v>860000</v>
          </cell>
        </row>
        <row r="42">
          <cell r="A42">
            <v>39655048</v>
          </cell>
          <cell r="B42" t="str">
            <v>VARGAS RUBIO ENEDINA</v>
          </cell>
          <cell r="C42">
            <v>1788896</v>
          </cell>
          <cell r="D42">
            <v>43000</v>
          </cell>
          <cell r="E42">
            <v>860000</v>
          </cell>
        </row>
        <row r="43">
          <cell r="A43">
            <v>17029160</v>
          </cell>
          <cell r="B43" t="str">
            <v>PINZON BERNAL EDMUNDO</v>
          </cell>
          <cell r="C43">
            <v>8021401</v>
          </cell>
          <cell r="D43">
            <v>44000</v>
          </cell>
          <cell r="E43">
            <v>880000</v>
          </cell>
        </row>
        <row r="44">
          <cell r="A44">
            <v>2024993</v>
          </cell>
          <cell r="B44" t="str">
            <v>RODRIGUEZ DE DUARTE AURORA</v>
          </cell>
          <cell r="C44">
            <v>165738</v>
          </cell>
          <cell r="D44">
            <v>44000</v>
          </cell>
          <cell r="E44">
            <v>880000</v>
          </cell>
        </row>
        <row r="45">
          <cell r="A45">
            <v>41398269</v>
          </cell>
          <cell r="B45" t="str">
            <v>NIÑO CAMELO FLOR MARINA</v>
          </cell>
          <cell r="C45">
            <v>8952159</v>
          </cell>
          <cell r="D45">
            <v>44000</v>
          </cell>
          <cell r="E45">
            <v>880000</v>
          </cell>
        </row>
        <row r="46">
          <cell r="A46">
            <v>14248336</v>
          </cell>
          <cell r="B46" t="str">
            <v>POVEDA CASTILLO RAFAEL ANTONIO</v>
          </cell>
          <cell r="C46">
            <v>2124395</v>
          </cell>
          <cell r="D46">
            <v>45500</v>
          </cell>
          <cell r="E46">
            <v>910000</v>
          </cell>
        </row>
        <row r="47">
          <cell r="A47">
            <v>51551537</v>
          </cell>
          <cell r="B47" t="str">
            <v>AVILA DE FAJARDO MYRIAN</v>
          </cell>
          <cell r="C47">
            <v>9598427</v>
          </cell>
          <cell r="D47">
            <v>46000</v>
          </cell>
          <cell r="E47">
            <v>920000</v>
          </cell>
        </row>
        <row r="48">
          <cell r="A48">
            <v>187531</v>
          </cell>
          <cell r="B48" t="str">
            <v>PEREZ LOPEZ MARIA CRISTINA</v>
          </cell>
          <cell r="C48">
            <v>8046616</v>
          </cell>
          <cell r="D48">
            <v>46000</v>
          </cell>
          <cell r="E48">
            <v>920000</v>
          </cell>
        </row>
        <row r="49">
          <cell r="A49">
            <v>41412487</v>
          </cell>
          <cell r="B49" t="str">
            <v>VELOZA DE RUIZ NURY</v>
          </cell>
          <cell r="C49">
            <v>9814032</v>
          </cell>
          <cell r="D49">
            <v>46000</v>
          </cell>
          <cell r="E49">
            <v>920000</v>
          </cell>
        </row>
        <row r="50">
          <cell r="A50">
            <v>41684756</v>
          </cell>
          <cell r="B50" t="str">
            <v>VALERO DIAZ MARIA ELSA</v>
          </cell>
          <cell r="C50">
            <v>1828570</v>
          </cell>
          <cell r="D50">
            <v>46000</v>
          </cell>
          <cell r="E50">
            <v>920000</v>
          </cell>
        </row>
        <row r="51">
          <cell r="A51">
            <v>30003652</v>
          </cell>
          <cell r="B51" t="str">
            <v>PARDO VASQUEZ GLORIA STELLA</v>
          </cell>
          <cell r="C51">
            <v>6168053</v>
          </cell>
          <cell r="D51">
            <v>46000</v>
          </cell>
          <cell r="E51">
            <v>920000</v>
          </cell>
        </row>
        <row r="52">
          <cell r="A52">
            <v>79988627</v>
          </cell>
          <cell r="B52" t="str">
            <v>SANTOS BUITRAGO FABIANO JESUS</v>
          </cell>
          <cell r="C52">
            <v>1268073</v>
          </cell>
          <cell r="D52">
            <v>46000</v>
          </cell>
          <cell r="E52">
            <v>920000</v>
          </cell>
        </row>
        <row r="53">
          <cell r="A53">
            <v>41601099</v>
          </cell>
          <cell r="B53" t="str">
            <v>VILLAMARIN  MARIA DEL CARMEN</v>
          </cell>
          <cell r="C53">
            <v>3856367</v>
          </cell>
          <cell r="D53">
            <v>46000</v>
          </cell>
          <cell r="E53">
            <v>920000</v>
          </cell>
        </row>
        <row r="54">
          <cell r="A54">
            <v>19225010</v>
          </cell>
          <cell r="B54" t="str">
            <v>PEÑA BOHORQUEZ FERNANDO</v>
          </cell>
          <cell r="C54">
            <v>10044802</v>
          </cell>
          <cell r="D54">
            <v>48000</v>
          </cell>
          <cell r="E54">
            <v>960000</v>
          </cell>
        </row>
        <row r="55">
          <cell r="A55">
            <v>79683120</v>
          </cell>
          <cell r="B55" t="str">
            <v>OLIVEROS CAJAMARCA LUIS ALBERTO</v>
          </cell>
          <cell r="C55">
            <v>3026282</v>
          </cell>
          <cell r="D55">
            <v>48000</v>
          </cell>
          <cell r="E55">
            <v>960000</v>
          </cell>
        </row>
        <row r="56">
          <cell r="A56">
            <v>19436646</v>
          </cell>
          <cell r="B56" t="str">
            <v>NOVOA VELASQUEZ NESTOR ARMANDO</v>
          </cell>
          <cell r="C56">
            <v>5842584</v>
          </cell>
          <cell r="D56">
            <v>48000</v>
          </cell>
          <cell r="E56">
            <v>960000</v>
          </cell>
        </row>
        <row r="57">
          <cell r="A57">
            <v>23495242</v>
          </cell>
          <cell r="B57" t="str">
            <v>PAEZ LANCHEROS MARIA ESTHER</v>
          </cell>
          <cell r="C57">
            <v>4588857</v>
          </cell>
          <cell r="D57">
            <v>48000</v>
          </cell>
          <cell r="E57">
            <v>960000</v>
          </cell>
        </row>
        <row r="58">
          <cell r="A58">
            <v>19235365</v>
          </cell>
          <cell r="B58" t="str">
            <v>CUBILLOS  JOSE ARMANDO</v>
          </cell>
          <cell r="C58">
            <v>4896419</v>
          </cell>
          <cell r="D58">
            <v>49000</v>
          </cell>
          <cell r="E58">
            <v>980000</v>
          </cell>
        </row>
        <row r="59">
          <cell r="A59">
            <v>4210838</v>
          </cell>
          <cell r="B59" t="str">
            <v>FARIAS RINCON PABLO</v>
          </cell>
          <cell r="C59">
            <v>1335133</v>
          </cell>
          <cell r="D59">
            <v>49000</v>
          </cell>
          <cell r="E59">
            <v>980000</v>
          </cell>
        </row>
        <row r="60">
          <cell r="A60">
            <v>19262169</v>
          </cell>
          <cell r="B60" t="str">
            <v>VELEZ SANCHEZ HERNANDO</v>
          </cell>
          <cell r="C60">
            <v>799553</v>
          </cell>
          <cell r="D60">
            <v>49000</v>
          </cell>
          <cell r="E60">
            <v>980000</v>
          </cell>
        </row>
        <row r="61">
          <cell r="A61">
            <v>19430040</v>
          </cell>
          <cell r="B61" t="str">
            <v>MEDINA ZORRO FRANCISCO</v>
          </cell>
          <cell r="C61">
            <v>1749805</v>
          </cell>
          <cell r="D61">
            <v>49500</v>
          </cell>
          <cell r="E61">
            <v>990000</v>
          </cell>
        </row>
        <row r="62">
          <cell r="A62">
            <v>79667346</v>
          </cell>
          <cell r="B62" t="str">
            <v>SARMIENTO RUIZ JOSE VICENTE</v>
          </cell>
          <cell r="C62">
            <v>9480805</v>
          </cell>
          <cell r="D62">
            <v>50000</v>
          </cell>
          <cell r="E62">
            <v>1000000</v>
          </cell>
        </row>
        <row r="63">
          <cell r="A63">
            <v>6572280</v>
          </cell>
          <cell r="B63" t="str">
            <v>CORENA ESCORCIA ALVARO</v>
          </cell>
          <cell r="C63">
            <v>26503364</v>
          </cell>
          <cell r="D63">
            <v>50000</v>
          </cell>
          <cell r="E63">
            <v>1000000</v>
          </cell>
        </row>
        <row r="64">
          <cell r="A64">
            <v>41486076</v>
          </cell>
          <cell r="B64" t="str">
            <v>BELTRAN SANIN AURA STELLA</v>
          </cell>
          <cell r="C64">
            <v>1556686</v>
          </cell>
          <cell r="D64">
            <v>50000</v>
          </cell>
          <cell r="E64">
            <v>1000000</v>
          </cell>
        </row>
        <row r="65">
          <cell r="A65">
            <v>4021999</v>
          </cell>
          <cell r="B65" t="str">
            <v>MORENO ROMERO FERNEL ENRIQUE</v>
          </cell>
          <cell r="C65">
            <v>8576796</v>
          </cell>
          <cell r="D65">
            <v>50000</v>
          </cell>
          <cell r="E65">
            <v>1000000</v>
          </cell>
        </row>
        <row r="66">
          <cell r="A66">
            <v>79516458</v>
          </cell>
          <cell r="B66" t="str">
            <v>TAPIAS SALDOVAL JUAN CARLOS</v>
          </cell>
          <cell r="C66">
            <v>2830858</v>
          </cell>
          <cell r="D66">
            <v>50000</v>
          </cell>
          <cell r="E66">
            <v>1000000</v>
          </cell>
        </row>
        <row r="67">
          <cell r="A67">
            <v>19415927</v>
          </cell>
          <cell r="B67" t="str">
            <v>GARNICA GAITAN MARIO RODRIGUEZ</v>
          </cell>
          <cell r="C67">
            <v>500000</v>
          </cell>
          <cell r="D67">
            <v>50000</v>
          </cell>
          <cell r="E67">
            <v>1000000</v>
          </cell>
        </row>
        <row r="68">
          <cell r="A68">
            <v>227429</v>
          </cell>
          <cell r="B68" t="str">
            <v>QUINTERO CRUZ RAFAEL ALFONSO</v>
          </cell>
          <cell r="C68">
            <v>5863767</v>
          </cell>
          <cell r="D68">
            <v>50000</v>
          </cell>
          <cell r="E68">
            <v>1000000</v>
          </cell>
        </row>
        <row r="69">
          <cell r="A69">
            <v>28812637</v>
          </cell>
          <cell r="B69" t="str">
            <v>SALINAS GONZALEZ LIGIA AMANDA</v>
          </cell>
          <cell r="C69">
            <v>6680665</v>
          </cell>
          <cell r="D69">
            <v>50000</v>
          </cell>
          <cell r="E69">
            <v>1000000</v>
          </cell>
        </row>
        <row r="70">
          <cell r="A70">
            <v>14227107</v>
          </cell>
          <cell r="B70" t="str">
            <v>VELEZ CARDONA CESAR AUGUSTO</v>
          </cell>
          <cell r="C70">
            <v>2246951</v>
          </cell>
          <cell r="D70">
            <v>50000</v>
          </cell>
          <cell r="E70">
            <v>1000000</v>
          </cell>
        </row>
        <row r="71">
          <cell r="A71">
            <v>1023860202</v>
          </cell>
          <cell r="B71" t="str">
            <v>SEGURA MORENO LUZ STELLA</v>
          </cell>
          <cell r="C71">
            <v>5967368</v>
          </cell>
          <cell r="D71">
            <v>50000</v>
          </cell>
          <cell r="E71">
            <v>1000000</v>
          </cell>
        </row>
        <row r="72">
          <cell r="A72">
            <v>80149776</v>
          </cell>
          <cell r="B72" t="str">
            <v>LIZARAZO  JULIO DEL CARMEN</v>
          </cell>
          <cell r="C72">
            <v>250000</v>
          </cell>
          <cell r="D72">
            <v>50000</v>
          </cell>
          <cell r="E72">
            <v>1000000</v>
          </cell>
        </row>
        <row r="73">
          <cell r="A73">
            <v>52222166</v>
          </cell>
          <cell r="B73" t="str">
            <v>CELIS ARIAS PATRICIA ANDREA</v>
          </cell>
          <cell r="C73">
            <v>1076870</v>
          </cell>
          <cell r="D73">
            <v>50000</v>
          </cell>
          <cell r="E73">
            <v>1000000</v>
          </cell>
        </row>
        <row r="74">
          <cell r="A74">
            <v>11435445</v>
          </cell>
          <cell r="B74" t="str">
            <v>SUAREZ GAITAN WILMAR</v>
          </cell>
          <cell r="C74">
            <v>609510</v>
          </cell>
          <cell r="D74">
            <v>50000</v>
          </cell>
          <cell r="E74">
            <v>1000000</v>
          </cell>
        </row>
        <row r="75">
          <cell r="A75">
            <v>51870629</v>
          </cell>
          <cell r="B75" t="str">
            <v>PINEDA VALCARCEL MARCELA</v>
          </cell>
          <cell r="C75">
            <v>5730008</v>
          </cell>
          <cell r="D75">
            <v>50000</v>
          </cell>
          <cell r="E75">
            <v>1000000</v>
          </cell>
        </row>
        <row r="76">
          <cell r="A76">
            <v>5986882</v>
          </cell>
          <cell r="B76" t="str">
            <v>RODRIGUEZ GUARNIZO FIDEL</v>
          </cell>
          <cell r="C76">
            <v>9569588</v>
          </cell>
          <cell r="D76">
            <v>50000</v>
          </cell>
          <cell r="E76">
            <v>1000000</v>
          </cell>
        </row>
        <row r="77">
          <cell r="A77">
            <v>17163970</v>
          </cell>
          <cell r="B77" t="str">
            <v>MONTES MATHIEW ROBERTO</v>
          </cell>
          <cell r="C77">
            <v>11012638</v>
          </cell>
          <cell r="D77">
            <v>50000</v>
          </cell>
          <cell r="E77">
            <v>1000000</v>
          </cell>
        </row>
        <row r="78">
          <cell r="A78">
            <v>51680781</v>
          </cell>
          <cell r="B78" t="str">
            <v>ESPITIA FORERO CLAUDIA PATRICIA</v>
          </cell>
          <cell r="C78">
            <v>500000</v>
          </cell>
          <cell r="D78">
            <v>50000</v>
          </cell>
          <cell r="E78">
            <v>1000000</v>
          </cell>
        </row>
        <row r="79">
          <cell r="A79">
            <v>52424541</v>
          </cell>
          <cell r="B79" t="str">
            <v>NEIRA ROJAS DIANA ROCIO</v>
          </cell>
          <cell r="C79">
            <v>1471257</v>
          </cell>
          <cell r="D79">
            <v>50000</v>
          </cell>
          <cell r="E79">
            <v>1000000</v>
          </cell>
        </row>
        <row r="80">
          <cell r="A80">
            <v>51769927</v>
          </cell>
          <cell r="B80" t="str">
            <v>BELLO ROMERO ELSA</v>
          </cell>
          <cell r="C80">
            <v>6628624</v>
          </cell>
          <cell r="D80">
            <v>50000</v>
          </cell>
          <cell r="E80">
            <v>1000000</v>
          </cell>
        </row>
        <row r="81">
          <cell r="A81">
            <v>51570769</v>
          </cell>
          <cell r="B81" t="str">
            <v>ARDILA RAMIREZ MARLENE</v>
          </cell>
          <cell r="C81">
            <v>1781850</v>
          </cell>
          <cell r="D81">
            <v>50000</v>
          </cell>
          <cell r="E81">
            <v>1000000</v>
          </cell>
        </row>
        <row r="82">
          <cell r="A82">
            <v>38210839</v>
          </cell>
          <cell r="B82" t="str">
            <v>BARRETO TRIANA HEIDI MILENA</v>
          </cell>
          <cell r="C82">
            <v>4602751</v>
          </cell>
          <cell r="D82">
            <v>50000</v>
          </cell>
          <cell r="E82">
            <v>1000000</v>
          </cell>
        </row>
        <row r="83">
          <cell r="A83">
            <v>52664298</v>
          </cell>
          <cell r="B83" t="str">
            <v>PORRAS MORALES NELLY PATRICIA</v>
          </cell>
          <cell r="C83">
            <v>6275936</v>
          </cell>
          <cell r="D83">
            <v>50000</v>
          </cell>
          <cell r="E83">
            <v>1000000</v>
          </cell>
        </row>
        <row r="84">
          <cell r="A84">
            <v>80726660</v>
          </cell>
          <cell r="B84" t="str">
            <v>LOPEZ  SAMUEL ALEJANDRO</v>
          </cell>
          <cell r="C84">
            <v>1339954</v>
          </cell>
          <cell r="D84">
            <v>50000</v>
          </cell>
          <cell r="E84">
            <v>1000000</v>
          </cell>
        </row>
        <row r="85">
          <cell r="A85">
            <v>79139930</v>
          </cell>
          <cell r="B85" t="str">
            <v>CUADRADO COLINA ROBERTO CARLOS</v>
          </cell>
          <cell r="C85">
            <v>-43860</v>
          </cell>
          <cell r="D85">
            <v>50000</v>
          </cell>
          <cell r="E85">
            <v>1000000</v>
          </cell>
        </row>
        <row r="86">
          <cell r="A86">
            <v>19460516</v>
          </cell>
          <cell r="B86" t="str">
            <v>CUBILLOS GARZON HUGO EDUARDO</v>
          </cell>
          <cell r="C86">
            <v>1234721</v>
          </cell>
          <cell r="D86">
            <v>50000</v>
          </cell>
          <cell r="E86">
            <v>1000000</v>
          </cell>
        </row>
        <row r="87">
          <cell r="A87">
            <v>51910108</v>
          </cell>
          <cell r="B87" t="str">
            <v>CORREDOR ROJAS LUZ MARINA</v>
          </cell>
          <cell r="C87">
            <v>7810605</v>
          </cell>
          <cell r="D87">
            <v>50000</v>
          </cell>
          <cell r="E87">
            <v>1000000</v>
          </cell>
        </row>
        <row r="88">
          <cell r="A88">
            <v>52269834</v>
          </cell>
          <cell r="B88" t="str">
            <v>ACOSTA LEBRO MARISOL</v>
          </cell>
          <cell r="C88">
            <v>2108084</v>
          </cell>
          <cell r="D88">
            <v>50000</v>
          </cell>
          <cell r="E88">
            <v>1000000</v>
          </cell>
        </row>
        <row r="89">
          <cell r="A89">
            <v>13882280</v>
          </cell>
          <cell r="B89" t="str">
            <v>ESPINOSA BARRETO ROGER ANTONIO</v>
          </cell>
          <cell r="C89">
            <v>9071922</v>
          </cell>
          <cell r="D89">
            <v>51000</v>
          </cell>
          <cell r="E89">
            <v>1020000</v>
          </cell>
        </row>
        <row r="90">
          <cell r="A90">
            <v>13849617</v>
          </cell>
          <cell r="B90" t="str">
            <v>CESPEDEZ DIAZ GUILLERMO</v>
          </cell>
          <cell r="C90">
            <v>7752865</v>
          </cell>
          <cell r="D90">
            <v>52000</v>
          </cell>
          <cell r="E90">
            <v>1040000</v>
          </cell>
        </row>
        <row r="91">
          <cell r="A91">
            <v>19407312</v>
          </cell>
          <cell r="B91" t="str">
            <v>TAPIAS COTE CARLOS GUILLERMO</v>
          </cell>
          <cell r="C91">
            <v>10117096</v>
          </cell>
          <cell r="D91">
            <v>52000</v>
          </cell>
          <cell r="E91">
            <v>1040000</v>
          </cell>
        </row>
        <row r="92">
          <cell r="A92">
            <v>79830106</v>
          </cell>
          <cell r="B92" t="str">
            <v>ALVAREZ BELTRAN EMERSON LEONARDO</v>
          </cell>
          <cell r="C92">
            <v>864801</v>
          </cell>
          <cell r="D92">
            <v>53000</v>
          </cell>
          <cell r="E92">
            <v>1060000</v>
          </cell>
        </row>
        <row r="93">
          <cell r="A93">
            <v>19414449</v>
          </cell>
          <cell r="B93" t="str">
            <v>BARRAGAN MARTINEZ OSCAR KENNEDY</v>
          </cell>
          <cell r="C93">
            <v>53502</v>
          </cell>
          <cell r="D93">
            <v>53000</v>
          </cell>
          <cell r="E93">
            <v>1060000</v>
          </cell>
        </row>
        <row r="94">
          <cell r="A94">
            <v>3992287</v>
          </cell>
          <cell r="B94" t="str">
            <v>MORENO PAYARES TERCERO</v>
          </cell>
          <cell r="C94">
            <v>8834174</v>
          </cell>
          <cell r="D94">
            <v>53000</v>
          </cell>
          <cell r="E94">
            <v>1060000</v>
          </cell>
        </row>
        <row r="95">
          <cell r="A95">
            <v>9524845</v>
          </cell>
          <cell r="B95" t="str">
            <v>TORRES SAENZ CRISTIAN</v>
          </cell>
          <cell r="C95">
            <v>4184019</v>
          </cell>
          <cell r="D95">
            <v>53000</v>
          </cell>
          <cell r="E95">
            <v>1060000</v>
          </cell>
        </row>
        <row r="96">
          <cell r="A96">
            <v>39696069</v>
          </cell>
          <cell r="B96" t="str">
            <v>HERNANDEZ PEREZ LIGIA</v>
          </cell>
          <cell r="C96">
            <v>3990677</v>
          </cell>
          <cell r="D96">
            <v>54000</v>
          </cell>
          <cell r="E96">
            <v>1080000</v>
          </cell>
        </row>
        <row r="97">
          <cell r="A97">
            <v>79159193</v>
          </cell>
          <cell r="B97" t="str">
            <v>CAMACHO ZAMUDIO RICARDO</v>
          </cell>
          <cell r="C97">
            <v>7323354</v>
          </cell>
          <cell r="D97">
            <v>54000</v>
          </cell>
          <cell r="E97">
            <v>1080000</v>
          </cell>
        </row>
        <row r="98">
          <cell r="A98">
            <v>79881463</v>
          </cell>
          <cell r="B98" t="str">
            <v>MELLIZO AGUILERA WILLIAM MAURICIO</v>
          </cell>
          <cell r="C98">
            <v>3588047</v>
          </cell>
          <cell r="D98">
            <v>54000</v>
          </cell>
          <cell r="E98">
            <v>1080000</v>
          </cell>
        </row>
        <row r="99">
          <cell r="A99">
            <v>28521848</v>
          </cell>
          <cell r="B99" t="str">
            <v>OSPINA LUGO NINA MARIA</v>
          </cell>
          <cell r="C99">
            <v>10318793</v>
          </cell>
          <cell r="D99">
            <v>54000</v>
          </cell>
          <cell r="E99">
            <v>1080000</v>
          </cell>
        </row>
        <row r="100">
          <cell r="A100">
            <v>51566681</v>
          </cell>
          <cell r="B100" t="str">
            <v>QUIMBAYO DE MARIÑO DORELIA E.</v>
          </cell>
          <cell r="C100">
            <v>4474404</v>
          </cell>
          <cell r="D100">
            <v>54000</v>
          </cell>
          <cell r="E100">
            <v>1080000</v>
          </cell>
        </row>
        <row r="101">
          <cell r="A101">
            <v>39636922</v>
          </cell>
          <cell r="B101" t="str">
            <v>RINCON ALMANZA FLOR ELBA</v>
          </cell>
          <cell r="C101">
            <v>3489705</v>
          </cell>
          <cell r="D101">
            <v>54000</v>
          </cell>
          <cell r="E101">
            <v>1080000</v>
          </cell>
        </row>
        <row r="102">
          <cell r="A102">
            <v>19351681</v>
          </cell>
          <cell r="B102" t="str">
            <v>BERNAL CABRERA WILLIAN</v>
          </cell>
          <cell r="C102">
            <v>8329793</v>
          </cell>
          <cell r="D102">
            <v>54000</v>
          </cell>
          <cell r="E102">
            <v>1080000</v>
          </cell>
        </row>
        <row r="103">
          <cell r="A103">
            <v>19364653</v>
          </cell>
          <cell r="B103" t="str">
            <v>RODRIGUEZ OSORNO RAFAEL ARMANDO</v>
          </cell>
          <cell r="C103">
            <v>3150635</v>
          </cell>
          <cell r="D103">
            <v>54000</v>
          </cell>
          <cell r="E103">
            <v>1080000</v>
          </cell>
        </row>
        <row r="104">
          <cell r="A104">
            <v>19065322</v>
          </cell>
          <cell r="B104" t="str">
            <v>MILLAN BUITRAGO LUIS FELIPE</v>
          </cell>
          <cell r="C104">
            <v>3300894</v>
          </cell>
          <cell r="D104">
            <v>54000</v>
          </cell>
          <cell r="E104">
            <v>1080000</v>
          </cell>
        </row>
        <row r="105">
          <cell r="A105">
            <v>83087316</v>
          </cell>
          <cell r="B105" t="str">
            <v>LOMBO IBARRA PATRICIO</v>
          </cell>
          <cell r="C105">
            <v>882482</v>
          </cell>
          <cell r="D105">
            <v>54000</v>
          </cell>
          <cell r="E105">
            <v>1080000</v>
          </cell>
        </row>
        <row r="106">
          <cell r="A106">
            <v>19483959</v>
          </cell>
          <cell r="B106" t="str">
            <v>ACOSTA LOPEZ ALBERTO</v>
          </cell>
          <cell r="C106">
            <v>54000</v>
          </cell>
          <cell r="D106">
            <v>54000</v>
          </cell>
          <cell r="E106">
            <v>1080000</v>
          </cell>
        </row>
        <row r="107">
          <cell r="A107">
            <v>52030177</v>
          </cell>
          <cell r="B107" t="str">
            <v>RODRIGUEZ PEDRAZA OLGA LUCIA</v>
          </cell>
          <cell r="C107">
            <v>7624020</v>
          </cell>
          <cell r="D107">
            <v>54000</v>
          </cell>
          <cell r="E107">
            <v>1080000</v>
          </cell>
        </row>
        <row r="108">
          <cell r="A108">
            <v>79393764</v>
          </cell>
          <cell r="B108" t="str">
            <v>CASALLAS  JOSE ALEXANDER</v>
          </cell>
          <cell r="C108">
            <v>3349857</v>
          </cell>
          <cell r="D108">
            <v>54000</v>
          </cell>
          <cell r="E108">
            <v>1080000</v>
          </cell>
        </row>
        <row r="109">
          <cell r="A109">
            <v>46370284</v>
          </cell>
          <cell r="B109" t="str">
            <v>ALVARADO AFRICANO ALEXANDRA</v>
          </cell>
          <cell r="C109">
            <v>881118</v>
          </cell>
          <cell r="D109">
            <v>54000</v>
          </cell>
          <cell r="E109">
            <v>1080000</v>
          </cell>
        </row>
        <row r="110">
          <cell r="A110">
            <v>22621630</v>
          </cell>
          <cell r="B110" t="str">
            <v>MORA MALDONADO MARGARITA</v>
          </cell>
          <cell r="C110">
            <v>6437383</v>
          </cell>
          <cell r="D110">
            <v>54000</v>
          </cell>
          <cell r="E110">
            <v>1080000</v>
          </cell>
        </row>
        <row r="111">
          <cell r="A111">
            <v>80070001</v>
          </cell>
          <cell r="B111" t="str">
            <v>DIAZ MARTINEZ HECTOR GIOVANNY</v>
          </cell>
          <cell r="C111">
            <v>3294103</v>
          </cell>
          <cell r="D111">
            <v>54000</v>
          </cell>
          <cell r="E111">
            <v>1080000</v>
          </cell>
        </row>
        <row r="112">
          <cell r="A112">
            <v>3182258</v>
          </cell>
          <cell r="B112" t="str">
            <v>POLO RESTREPO MARCO VERO</v>
          </cell>
          <cell r="C112">
            <v>9321589</v>
          </cell>
          <cell r="D112">
            <v>54000</v>
          </cell>
          <cell r="E112">
            <v>1080000</v>
          </cell>
        </row>
        <row r="113">
          <cell r="A113">
            <v>51947974</v>
          </cell>
          <cell r="B113" t="str">
            <v>SANDOVAL RIVERA YOLANDA</v>
          </cell>
          <cell r="C113">
            <v>8756144</v>
          </cell>
          <cell r="D113">
            <v>54000</v>
          </cell>
          <cell r="E113">
            <v>1080000</v>
          </cell>
        </row>
        <row r="114">
          <cell r="A114">
            <v>17079134</v>
          </cell>
          <cell r="B114" t="str">
            <v>SANCHEZ CARDENAS DAVID EDUARDO</v>
          </cell>
          <cell r="C114">
            <v>8995993</v>
          </cell>
          <cell r="D114">
            <v>54000</v>
          </cell>
          <cell r="E114">
            <v>1080000</v>
          </cell>
        </row>
        <row r="115">
          <cell r="A115">
            <v>52059490</v>
          </cell>
          <cell r="B115" t="str">
            <v>MALAVER GAITAN MARIA ELIZABETH</v>
          </cell>
          <cell r="C115">
            <v>2726173</v>
          </cell>
          <cell r="D115">
            <v>54000</v>
          </cell>
          <cell r="E115">
            <v>1080000</v>
          </cell>
        </row>
        <row r="116">
          <cell r="A116">
            <v>52228685</v>
          </cell>
          <cell r="B116" t="str">
            <v>ROJAS CLAVIJO OSMARY</v>
          </cell>
          <cell r="C116">
            <v>10325959</v>
          </cell>
          <cell r="D116">
            <v>54000</v>
          </cell>
          <cell r="E116">
            <v>1080000</v>
          </cell>
        </row>
        <row r="117">
          <cell r="A117">
            <v>17184286</v>
          </cell>
          <cell r="B117" t="str">
            <v>CASTRO FERNANDEZ JORGE ENRIQUE</v>
          </cell>
          <cell r="C117">
            <v>2186432</v>
          </cell>
          <cell r="D117">
            <v>54000</v>
          </cell>
          <cell r="E117">
            <v>1080000</v>
          </cell>
        </row>
        <row r="118">
          <cell r="A118">
            <v>52168624</v>
          </cell>
          <cell r="B118" t="str">
            <v>VARGAS TOBAR YOHANA</v>
          </cell>
          <cell r="C118">
            <v>1647584</v>
          </cell>
          <cell r="D118">
            <v>55000</v>
          </cell>
          <cell r="E118">
            <v>1100000</v>
          </cell>
        </row>
        <row r="119">
          <cell r="A119">
            <v>19441298</v>
          </cell>
          <cell r="B119" t="str">
            <v>RODRIGUEZ PINILLA OMAR</v>
          </cell>
          <cell r="C119">
            <v>11124947</v>
          </cell>
          <cell r="D119">
            <v>55000</v>
          </cell>
          <cell r="E119">
            <v>1100000</v>
          </cell>
        </row>
        <row r="120">
          <cell r="A120">
            <v>79530780</v>
          </cell>
          <cell r="B120" t="str">
            <v>RODRIGUEZ VARGAS JAIRO ALEXANER</v>
          </cell>
          <cell r="C120">
            <v>275000</v>
          </cell>
          <cell r="D120">
            <v>55000</v>
          </cell>
          <cell r="E120">
            <v>1100000</v>
          </cell>
        </row>
        <row r="121">
          <cell r="A121">
            <v>334570</v>
          </cell>
          <cell r="B121" t="str">
            <v>HERNANDEZ ZAMBRANO JOSE ALONSO</v>
          </cell>
          <cell r="C121">
            <v>830000</v>
          </cell>
          <cell r="D121">
            <v>55000</v>
          </cell>
          <cell r="E121">
            <v>1100000</v>
          </cell>
        </row>
        <row r="122">
          <cell r="A122">
            <v>1030580960</v>
          </cell>
          <cell r="B122" t="str">
            <v>SALCEDO CORTES JENY PAOLA</v>
          </cell>
          <cell r="C122">
            <v>529474</v>
          </cell>
          <cell r="D122">
            <v>55000</v>
          </cell>
          <cell r="E122">
            <v>1100000</v>
          </cell>
        </row>
        <row r="123">
          <cell r="A123">
            <v>1022924189</v>
          </cell>
          <cell r="B123" t="str">
            <v>CARRILLO RAMIREZ SANDRA MILENA</v>
          </cell>
          <cell r="C123">
            <v>1557206</v>
          </cell>
          <cell r="D123">
            <v>55000</v>
          </cell>
          <cell r="E123">
            <v>1100000</v>
          </cell>
        </row>
        <row r="124">
          <cell r="A124">
            <v>37824333</v>
          </cell>
          <cell r="B124" t="str">
            <v>HERNANDEZ HERNANDEZ LEONOR</v>
          </cell>
          <cell r="C124">
            <v>11305858</v>
          </cell>
          <cell r="D124">
            <v>56000</v>
          </cell>
          <cell r="E124">
            <v>1120000</v>
          </cell>
        </row>
        <row r="125">
          <cell r="A125">
            <v>52935804</v>
          </cell>
          <cell r="B125" t="str">
            <v>BELLO BECERRA ROSA HELENA</v>
          </cell>
          <cell r="C125">
            <v>1494621</v>
          </cell>
          <cell r="D125">
            <v>56000</v>
          </cell>
          <cell r="E125">
            <v>1120000</v>
          </cell>
        </row>
        <row r="126">
          <cell r="A126">
            <v>51653275</v>
          </cell>
          <cell r="B126" t="str">
            <v>NEIRA SANABRIA GLORIA INES</v>
          </cell>
          <cell r="C126">
            <v>4763603</v>
          </cell>
          <cell r="D126">
            <v>56000</v>
          </cell>
          <cell r="E126">
            <v>1120000</v>
          </cell>
        </row>
        <row r="127">
          <cell r="A127">
            <v>19145027</v>
          </cell>
          <cell r="B127" t="str">
            <v>SAMPER CRUZ ALBERTO</v>
          </cell>
          <cell r="C127">
            <v>11662237</v>
          </cell>
          <cell r="D127">
            <v>57000</v>
          </cell>
          <cell r="E127">
            <v>1140000</v>
          </cell>
        </row>
        <row r="128">
          <cell r="A128">
            <v>38240026</v>
          </cell>
          <cell r="B128" t="str">
            <v>BUENO NARVAEZ BLANCA SOFIA</v>
          </cell>
          <cell r="C128">
            <v>12403113</v>
          </cell>
          <cell r="D128">
            <v>58000</v>
          </cell>
          <cell r="E128">
            <v>1160000</v>
          </cell>
        </row>
        <row r="129">
          <cell r="A129">
            <v>4267807</v>
          </cell>
          <cell r="B129" t="str">
            <v>GONZALEZ CASTELLANOS PEDRO HUMBERTO</v>
          </cell>
          <cell r="C129">
            <v>8289648</v>
          </cell>
          <cell r="D129">
            <v>58000</v>
          </cell>
          <cell r="E129">
            <v>1160000</v>
          </cell>
        </row>
        <row r="130">
          <cell r="A130">
            <v>51724249</v>
          </cell>
          <cell r="B130" t="str">
            <v>AGUIRRE RODRIGUEZ MARLENY</v>
          </cell>
          <cell r="C130">
            <v>11399679</v>
          </cell>
          <cell r="D130">
            <v>58000</v>
          </cell>
          <cell r="E130">
            <v>1160000</v>
          </cell>
        </row>
        <row r="131">
          <cell r="A131">
            <v>52732107</v>
          </cell>
          <cell r="B131" t="str">
            <v>VILLAMARIN SAMUDIO DIANA MARCELA</v>
          </cell>
          <cell r="C131">
            <v>3432139</v>
          </cell>
          <cell r="D131">
            <v>58000</v>
          </cell>
          <cell r="E131">
            <v>1160000</v>
          </cell>
        </row>
        <row r="132">
          <cell r="A132">
            <v>4058613</v>
          </cell>
          <cell r="B132" t="str">
            <v>CORDOBA SUAREZ GABRIEL</v>
          </cell>
          <cell r="C132">
            <v>12260594</v>
          </cell>
          <cell r="D132">
            <v>58000</v>
          </cell>
          <cell r="E132">
            <v>1160000</v>
          </cell>
        </row>
        <row r="133">
          <cell r="A133">
            <v>41751137</v>
          </cell>
          <cell r="B133" t="str">
            <v>BETANCOURT BEDOYA GLORIA</v>
          </cell>
          <cell r="C133">
            <v>3422940</v>
          </cell>
          <cell r="D133">
            <v>58000</v>
          </cell>
          <cell r="E133">
            <v>1160000</v>
          </cell>
        </row>
        <row r="134">
          <cell r="A134">
            <v>52341322</v>
          </cell>
          <cell r="B134" t="str">
            <v>SOTELO TRUJILLO LUZ ANDREA</v>
          </cell>
          <cell r="C134">
            <v>1025071</v>
          </cell>
          <cell r="D134">
            <v>58000</v>
          </cell>
          <cell r="E134">
            <v>1160000</v>
          </cell>
        </row>
        <row r="135">
          <cell r="A135">
            <v>51946993</v>
          </cell>
          <cell r="B135" t="str">
            <v>THERAN BARRIOS INGRID DEL CARMEN</v>
          </cell>
          <cell r="C135">
            <v>8499470</v>
          </cell>
          <cell r="D135">
            <v>58000</v>
          </cell>
          <cell r="E135">
            <v>1160000</v>
          </cell>
        </row>
        <row r="136">
          <cell r="A136">
            <v>39701912</v>
          </cell>
          <cell r="B136" t="str">
            <v>BORRAEZ PUENTES JEANET</v>
          </cell>
          <cell r="C136">
            <v>1356578</v>
          </cell>
          <cell r="D136">
            <v>58000</v>
          </cell>
          <cell r="E136">
            <v>1160000</v>
          </cell>
        </row>
        <row r="137">
          <cell r="A137">
            <v>51706182</v>
          </cell>
          <cell r="B137" t="str">
            <v>GOMEZ GOMEZ MARTHA JANETH</v>
          </cell>
          <cell r="C137">
            <v>7107996</v>
          </cell>
          <cell r="D137">
            <v>58000</v>
          </cell>
          <cell r="E137">
            <v>1160000</v>
          </cell>
        </row>
        <row r="138">
          <cell r="A138">
            <v>80271377</v>
          </cell>
          <cell r="B138" t="str">
            <v>VERGARA NIETO MAURICIO</v>
          </cell>
          <cell r="C138">
            <v>9904228</v>
          </cell>
          <cell r="D138">
            <v>59000</v>
          </cell>
          <cell r="E138">
            <v>1180000</v>
          </cell>
        </row>
        <row r="139">
          <cell r="A139">
            <v>51660375</v>
          </cell>
          <cell r="B139" t="str">
            <v>RODRIGUEZ CARDENAS CLAUDIA</v>
          </cell>
          <cell r="C139">
            <v>3247571</v>
          </cell>
          <cell r="D139">
            <v>60000</v>
          </cell>
          <cell r="E139">
            <v>1200000</v>
          </cell>
        </row>
        <row r="140">
          <cell r="A140">
            <v>51674490</v>
          </cell>
          <cell r="B140" t="str">
            <v>MOLINA CASTAÑO MAGDA ISABEL</v>
          </cell>
          <cell r="C140">
            <v>2415774</v>
          </cell>
          <cell r="D140">
            <v>60000</v>
          </cell>
          <cell r="E140">
            <v>1200000</v>
          </cell>
        </row>
        <row r="141">
          <cell r="A141">
            <v>17182467</v>
          </cell>
          <cell r="B141" t="str">
            <v>PEREZ ALCAZAR PEDRO IGNACIO</v>
          </cell>
          <cell r="C141">
            <v>6492393</v>
          </cell>
          <cell r="D141">
            <v>60000</v>
          </cell>
          <cell r="E141">
            <v>1200000</v>
          </cell>
        </row>
        <row r="142">
          <cell r="A142">
            <v>1018432210</v>
          </cell>
          <cell r="B142" t="str">
            <v>MORENO MARTINEZ VIVIAN ANDREA</v>
          </cell>
          <cell r="C142">
            <v>609510</v>
          </cell>
          <cell r="D142">
            <v>60000</v>
          </cell>
          <cell r="E142">
            <v>1200000</v>
          </cell>
        </row>
        <row r="143">
          <cell r="A143">
            <v>79650876</v>
          </cell>
          <cell r="B143" t="str">
            <v>HERNANDEZ DIAZ CARLOS ARTURO</v>
          </cell>
          <cell r="C143">
            <v>1923645</v>
          </cell>
          <cell r="D143">
            <v>60000</v>
          </cell>
          <cell r="E143">
            <v>1200000</v>
          </cell>
        </row>
        <row r="144">
          <cell r="A144">
            <v>79564277</v>
          </cell>
          <cell r="B144" t="str">
            <v>GUERRERO VARONA JORGE FERNANDO</v>
          </cell>
          <cell r="C144">
            <v>669510</v>
          </cell>
          <cell r="D144">
            <v>60000</v>
          </cell>
          <cell r="E144">
            <v>1200000</v>
          </cell>
        </row>
        <row r="145">
          <cell r="A145">
            <v>79331644</v>
          </cell>
          <cell r="B145" t="str">
            <v>LEON ACOSTA JUAN CARLOS</v>
          </cell>
          <cell r="C145">
            <v>60000</v>
          </cell>
          <cell r="D145">
            <v>60000</v>
          </cell>
          <cell r="E145">
            <v>1200000</v>
          </cell>
        </row>
        <row r="146">
          <cell r="A146">
            <v>17321750</v>
          </cell>
          <cell r="B146" t="str">
            <v>LOPEZ HERNANDEZ ALFREDO</v>
          </cell>
          <cell r="C146">
            <v>7944740</v>
          </cell>
          <cell r="D146">
            <v>60000</v>
          </cell>
          <cell r="E146">
            <v>1200000</v>
          </cell>
        </row>
        <row r="147">
          <cell r="A147">
            <v>79844171</v>
          </cell>
          <cell r="B147" t="str">
            <v>RODRIGUEZ LAVERDE LUIS EDUARDO</v>
          </cell>
          <cell r="C147">
            <v>61000</v>
          </cell>
          <cell r="D147">
            <v>61000</v>
          </cell>
          <cell r="E147">
            <v>1220000</v>
          </cell>
        </row>
        <row r="148">
          <cell r="A148">
            <v>51957413</v>
          </cell>
          <cell r="B148" t="str">
            <v>ZAWADZKY ZAPATA ROSA ADRIANA</v>
          </cell>
          <cell r="C148">
            <v>4288241</v>
          </cell>
          <cell r="D148">
            <v>61000</v>
          </cell>
          <cell r="E148">
            <v>1220000</v>
          </cell>
        </row>
        <row r="149">
          <cell r="A149">
            <v>13805684</v>
          </cell>
          <cell r="B149" t="str">
            <v>JIMENEZ CORREDOR RAFAEL</v>
          </cell>
          <cell r="C149">
            <v>10974065</v>
          </cell>
          <cell r="D149">
            <v>61000</v>
          </cell>
          <cell r="E149">
            <v>1220000</v>
          </cell>
        </row>
        <row r="150">
          <cell r="A150">
            <v>97470346</v>
          </cell>
          <cell r="B150" t="str">
            <v>TOVAR GUERRERO LUIS GILBERTO</v>
          </cell>
          <cell r="C150">
            <v>7148704</v>
          </cell>
          <cell r="D150">
            <v>61000</v>
          </cell>
          <cell r="E150">
            <v>1220000</v>
          </cell>
        </row>
        <row r="151">
          <cell r="A151">
            <v>28239348</v>
          </cell>
          <cell r="B151" t="str">
            <v>QUIÑONEZ QUIROZ HELENA</v>
          </cell>
          <cell r="C151">
            <v>10307710</v>
          </cell>
          <cell r="D151">
            <v>61000</v>
          </cell>
          <cell r="E151">
            <v>1220000</v>
          </cell>
        </row>
        <row r="152">
          <cell r="A152">
            <v>80268806</v>
          </cell>
          <cell r="B152" t="str">
            <v>RINCON GONZALEZ JOSE LUIS</v>
          </cell>
          <cell r="C152">
            <v>11510032</v>
          </cell>
          <cell r="D152">
            <v>61000</v>
          </cell>
          <cell r="E152">
            <v>1220000</v>
          </cell>
        </row>
        <row r="153">
          <cell r="A153">
            <v>51846678</v>
          </cell>
          <cell r="B153" t="str">
            <v>GARCIA ROJAS OLGA LUCIA</v>
          </cell>
          <cell r="C153">
            <v>4110608</v>
          </cell>
          <cell r="D153">
            <v>61000</v>
          </cell>
          <cell r="E153">
            <v>1220000</v>
          </cell>
        </row>
        <row r="154">
          <cell r="A154">
            <v>41688768</v>
          </cell>
          <cell r="B154" t="str">
            <v>CARREÑO DE GONZALEZ HELIDA</v>
          </cell>
          <cell r="C154">
            <v>10345691</v>
          </cell>
          <cell r="D154">
            <v>61000</v>
          </cell>
          <cell r="E154">
            <v>1220000</v>
          </cell>
        </row>
        <row r="155">
          <cell r="A155">
            <v>51850196</v>
          </cell>
          <cell r="B155" t="str">
            <v>MELGAREJO MOLINA CARMEN ELISA</v>
          </cell>
          <cell r="C155">
            <v>10082187</v>
          </cell>
          <cell r="D155">
            <v>61000</v>
          </cell>
          <cell r="E155">
            <v>1220000</v>
          </cell>
        </row>
        <row r="156">
          <cell r="A156">
            <v>41714957</v>
          </cell>
          <cell r="B156" t="str">
            <v>ACUÑA SANCHEZ CONSUELO</v>
          </cell>
          <cell r="C156">
            <v>10162068</v>
          </cell>
          <cell r="D156">
            <v>61000</v>
          </cell>
          <cell r="E156">
            <v>1220000</v>
          </cell>
        </row>
        <row r="157">
          <cell r="A157">
            <v>52879357</v>
          </cell>
          <cell r="B157" t="str">
            <v>BERNAL PEREZ SANDRA LILIANA</v>
          </cell>
          <cell r="C157">
            <v>5332481</v>
          </cell>
          <cell r="D157">
            <v>61000</v>
          </cell>
          <cell r="E157">
            <v>1220000</v>
          </cell>
        </row>
        <row r="158">
          <cell r="A158">
            <v>79139044</v>
          </cell>
          <cell r="B158" t="str">
            <v>RODRIGUEZ ROJAS SANDRO</v>
          </cell>
          <cell r="C158">
            <v>9043184</v>
          </cell>
          <cell r="D158">
            <v>61000</v>
          </cell>
          <cell r="E158">
            <v>1220000</v>
          </cell>
        </row>
        <row r="159">
          <cell r="A159">
            <v>51835588</v>
          </cell>
          <cell r="B159" t="str">
            <v>FERGUSSON JAIMES CLAUDIA STELLA</v>
          </cell>
          <cell r="C159">
            <v>2809813</v>
          </cell>
          <cell r="D159">
            <v>61000</v>
          </cell>
          <cell r="E159">
            <v>1220000</v>
          </cell>
        </row>
        <row r="160">
          <cell r="A160">
            <v>28495611</v>
          </cell>
          <cell r="B160" t="str">
            <v>PLATA RUEDA CARMEN LUCIA</v>
          </cell>
          <cell r="C160">
            <v>2676835</v>
          </cell>
          <cell r="D160">
            <v>61000</v>
          </cell>
          <cell r="E160">
            <v>1220000</v>
          </cell>
        </row>
        <row r="161">
          <cell r="A161">
            <v>79598428</v>
          </cell>
          <cell r="B161" t="str">
            <v>FORERO MORA MARIO ARMANDO</v>
          </cell>
          <cell r="C161">
            <v>4473542</v>
          </cell>
          <cell r="D161">
            <v>61000</v>
          </cell>
          <cell r="E161">
            <v>1220000</v>
          </cell>
        </row>
        <row r="162">
          <cell r="A162">
            <v>51853305</v>
          </cell>
          <cell r="B162" t="str">
            <v>VELANDIA ESPINOSA OLGA LUCIA</v>
          </cell>
          <cell r="C162">
            <v>5920785</v>
          </cell>
          <cell r="D162">
            <v>61000</v>
          </cell>
          <cell r="E162">
            <v>1220000</v>
          </cell>
        </row>
        <row r="163">
          <cell r="A163">
            <v>51930264</v>
          </cell>
          <cell r="B163" t="str">
            <v>CORENA GUTIERREZ ANA</v>
          </cell>
          <cell r="C163">
            <v>1803628</v>
          </cell>
          <cell r="D163">
            <v>61000</v>
          </cell>
          <cell r="E163">
            <v>1220000</v>
          </cell>
        </row>
        <row r="164">
          <cell r="A164">
            <v>93285552</v>
          </cell>
          <cell r="B164" t="str">
            <v>CASTRO BLANCO ELIAS</v>
          </cell>
          <cell r="C164">
            <v>1408567</v>
          </cell>
          <cell r="D164">
            <v>62000</v>
          </cell>
          <cell r="E164">
            <v>1240000</v>
          </cell>
        </row>
        <row r="165">
          <cell r="A165">
            <v>51666889</v>
          </cell>
          <cell r="B165" t="str">
            <v>LEURO SALGADO MARIA AMPARO</v>
          </cell>
          <cell r="C165">
            <v>8412300</v>
          </cell>
          <cell r="D165">
            <v>63000</v>
          </cell>
          <cell r="E165">
            <v>1260000</v>
          </cell>
        </row>
        <row r="166">
          <cell r="A166">
            <v>1014200752</v>
          </cell>
          <cell r="B166" t="str">
            <v>VARGAS CIFUENTES ANGIE VIVIANA</v>
          </cell>
          <cell r="C166">
            <v>705093</v>
          </cell>
          <cell r="D166">
            <v>63000</v>
          </cell>
          <cell r="E166">
            <v>1260000</v>
          </cell>
        </row>
        <row r="167">
          <cell r="A167">
            <v>19140405</v>
          </cell>
          <cell r="B167" t="str">
            <v>PEREZ  MARCO ANTONIO</v>
          </cell>
          <cell r="C167">
            <v>8043016</v>
          </cell>
          <cell r="D167">
            <v>65000</v>
          </cell>
          <cell r="E167">
            <v>1300000</v>
          </cell>
        </row>
        <row r="168">
          <cell r="A168">
            <v>51573531</v>
          </cell>
          <cell r="B168" t="str">
            <v>MARTINEZ ARIAS LUCINDA</v>
          </cell>
          <cell r="C168">
            <v>9817970</v>
          </cell>
          <cell r="D168">
            <v>65000</v>
          </cell>
          <cell r="E168">
            <v>1300000</v>
          </cell>
        </row>
        <row r="169">
          <cell r="A169">
            <v>41762412</v>
          </cell>
          <cell r="B169" t="str">
            <v>RAMBAL SANTACRUZ LUZ MARINA</v>
          </cell>
          <cell r="C169">
            <v>3281957</v>
          </cell>
          <cell r="D169">
            <v>65000</v>
          </cell>
          <cell r="E169">
            <v>1300000</v>
          </cell>
        </row>
        <row r="170">
          <cell r="A170">
            <v>20793951</v>
          </cell>
          <cell r="B170" t="str">
            <v>RODRIGUEZ CARDENAS LUZ MARINA</v>
          </cell>
          <cell r="C170">
            <v>10866767</v>
          </cell>
          <cell r="D170">
            <v>65000</v>
          </cell>
          <cell r="E170">
            <v>1300000</v>
          </cell>
        </row>
        <row r="171">
          <cell r="A171">
            <v>8724617</v>
          </cell>
          <cell r="B171" t="str">
            <v>FERRER FRANCO YURY DE JESUS</v>
          </cell>
          <cell r="C171">
            <v>3915055</v>
          </cell>
          <cell r="D171">
            <v>65000</v>
          </cell>
          <cell r="E171">
            <v>1300000</v>
          </cell>
        </row>
        <row r="172">
          <cell r="A172">
            <v>3228513</v>
          </cell>
          <cell r="B172" t="str">
            <v>DE ZUBIRIA SAMPER ANDRES</v>
          </cell>
          <cell r="C172">
            <v>7829162</v>
          </cell>
          <cell r="D172">
            <v>65000</v>
          </cell>
          <cell r="E172">
            <v>1300000</v>
          </cell>
        </row>
        <row r="173">
          <cell r="A173">
            <v>63283651</v>
          </cell>
          <cell r="B173" t="str">
            <v>LUENGAS APONTE SANDRA</v>
          </cell>
          <cell r="C173">
            <v>3742233</v>
          </cell>
          <cell r="D173">
            <v>65000</v>
          </cell>
          <cell r="E173">
            <v>1300000</v>
          </cell>
        </row>
        <row r="174">
          <cell r="A174">
            <v>19452365</v>
          </cell>
          <cell r="B174" t="str">
            <v>RIVERA SANCHEZ GUSTAVO ARMANDO</v>
          </cell>
          <cell r="C174">
            <v>3563040</v>
          </cell>
          <cell r="D174">
            <v>65000</v>
          </cell>
          <cell r="E174">
            <v>1300000</v>
          </cell>
        </row>
        <row r="175">
          <cell r="A175">
            <v>19271274</v>
          </cell>
          <cell r="B175" t="str">
            <v>BERNAL ACERO LUIS HORACIO</v>
          </cell>
          <cell r="C175">
            <v>11093867</v>
          </cell>
          <cell r="D175">
            <v>65000</v>
          </cell>
          <cell r="E175">
            <v>1300000</v>
          </cell>
        </row>
        <row r="176">
          <cell r="A176">
            <v>40398200</v>
          </cell>
          <cell r="B176" t="str">
            <v>RESTREPO TORO ESMERALDA</v>
          </cell>
          <cell r="C176">
            <v>10303274</v>
          </cell>
          <cell r="D176">
            <v>65000</v>
          </cell>
          <cell r="E176">
            <v>1300000</v>
          </cell>
        </row>
        <row r="177">
          <cell r="A177">
            <v>2924959</v>
          </cell>
          <cell r="B177" t="str">
            <v>ALVAREZ MANRIQUE JOSE MARIA</v>
          </cell>
          <cell r="C177">
            <v>6662777</v>
          </cell>
          <cell r="D177">
            <v>65000</v>
          </cell>
          <cell r="E177">
            <v>1300000</v>
          </cell>
        </row>
        <row r="178">
          <cell r="A178">
            <v>79425817</v>
          </cell>
          <cell r="B178" t="str">
            <v>PULIDO CARDOZO OSCAR ANTONIO</v>
          </cell>
          <cell r="C178">
            <v>10593198</v>
          </cell>
          <cell r="D178">
            <v>65000</v>
          </cell>
          <cell r="E178">
            <v>1300000</v>
          </cell>
        </row>
        <row r="179">
          <cell r="A179">
            <v>1015418542</v>
          </cell>
          <cell r="B179" t="str">
            <v>SILVEIRA CABRERA CECILIO</v>
          </cell>
          <cell r="C179">
            <v>1810341</v>
          </cell>
          <cell r="D179">
            <v>65000</v>
          </cell>
          <cell r="E179">
            <v>1300000</v>
          </cell>
        </row>
        <row r="180">
          <cell r="A180">
            <v>5932758</v>
          </cell>
          <cell r="B180" t="str">
            <v>PINZON RAMIREZ PEDRO</v>
          </cell>
          <cell r="C180">
            <v>8408990</v>
          </cell>
          <cell r="D180">
            <v>65000</v>
          </cell>
          <cell r="E180">
            <v>1300000</v>
          </cell>
        </row>
        <row r="181">
          <cell r="A181">
            <v>18464758</v>
          </cell>
          <cell r="B181" t="str">
            <v>GRAJALES CIFUENTES HERNAN</v>
          </cell>
          <cell r="C181">
            <v>725303</v>
          </cell>
          <cell r="D181">
            <v>65000</v>
          </cell>
          <cell r="E181">
            <v>1300000</v>
          </cell>
        </row>
        <row r="182">
          <cell r="A182">
            <v>19135146</v>
          </cell>
          <cell r="B182" t="str">
            <v>PEREZ  BERNABE</v>
          </cell>
          <cell r="C182">
            <v>6034638</v>
          </cell>
          <cell r="D182">
            <v>65000</v>
          </cell>
          <cell r="E182">
            <v>1300000</v>
          </cell>
        </row>
        <row r="183">
          <cell r="A183">
            <v>39698324</v>
          </cell>
          <cell r="B183" t="str">
            <v>PEÑA FRADE NAYIBE</v>
          </cell>
          <cell r="C183">
            <v>5292622</v>
          </cell>
          <cell r="D183">
            <v>65000</v>
          </cell>
          <cell r="E183">
            <v>1300000</v>
          </cell>
        </row>
        <row r="184">
          <cell r="A184">
            <v>79486080</v>
          </cell>
          <cell r="B184" t="str">
            <v>MELO MARTINEZ JULIO CESAR</v>
          </cell>
          <cell r="C184">
            <v>2386178</v>
          </cell>
          <cell r="D184">
            <v>67500</v>
          </cell>
          <cell r="E184">
            <v>1350000</v>
          </cell>
        </row>
        <row r="185">
          <cell r="A185">
            <v>35320765</v>
          </cell>
          <cell r="B185" t="str">
            <v>BELLO ROMERO FANNY</v>
          </cell>
          <cell r="C185">
            <v>11772795</v>
          </cell>
          <cell r="D185">
            <v>68000</v>
          </cell>
          <cell r="E185">
            <v>1360000</v>
          </cell>
        </row>
        <row r="186">
          <cell r="A186">
            <v>13815527</v>
          </cell>
          <cell r="B186" t="str">
            <v>PRADA HERNANDEZ OSCAR</v>
          </cell>
          <cell r="C186">
            <v>14926107</v>
          </cell>
          <cell r="D186">
            <v>68000</v>
          </cell>
          <cell r="E186">
            <v>1360000</v>
          </cell>
        </row>
        <row r="187">
          <cell r="A187">
            <v>41698847</v>
          </cell>
          <cell r="B187" t="str">
            <v>SARMIENTO LOPEZ LUZ DEYANIRA</v>
          </cell>
          <cell r="C187">
            <v>2109981</v>
          </cell>
          <cell r="D187">
            <v>68000</v>
          </cell>
          <cell r="E187">
            <v>1360000</v>
          </cell>
        </row>
        <row r="188">
          <cell r="A188">
            <v>19093507</v>
          </cell>
          <cell r="B188" t="str">
            <v>VILLAMIL PUENTES JORGE</v>
          </cell>
          <cell r="C188">
            <v>12861437</v>
          </cell>
          <cell r="D188">
            <v>68000</v>
          </cell>
          <cell r="E188">
            <v>1360000</v>
          </cell>
        </row>
        <row r="189">
          <cell r="A189">
            <v>41429187</v>
          </cell>
          <cell r="B189" t="str">
            <v>LIZARAZO HERNANDEZ MARIA LUZ</v>
          </cell>
          <cell r="C189">
            <v>-1</v>
          </cell>
          <cell r="D189">
            <v>68000</v>
          </cell>
          <cell r="E189">
            <v>1360000</v>
          </cell>
        </row>
        <row r="190">
          <cell r="A190">
            <v>14270653</v>
          </cell>
          <cell r="B190" t="str">
            <v>CONTRERAS CASTRO MARIO DUSTANO</v>
          </cell>
          <cell r="C190">
            <v>11128164</v>
          </cell>
          <cell r="D190">
            <v>68000</v>
          </cell>
          <cell r="E190">
            <v>1360000</v>
          </cell>
        </row>
        <row r="191">
          <cell r="A191">
            <v>17073109</v>
          </cell>
          <cell r="B191" t="str">
            <v>VARGAS PINILLA GONZALO</v>
          </cell>
          <cell r="C191">
            <v>10629013</v>
          </cell>
          <cell r="D191">
            <v>69000</v>
          </cell>
          <cell r="E191">
            <v>1380000</v>
          </cell>
        </row>
        <row r="192">
          <cell r="A192">
            <v>1022333678</v>
          </cell>
          <cell r="B192" t="str">
            <v>CAMACHO  YURY ANDREA</v>
          </cell>
          <cell r="C192">
            <v>1958764</v>
          </cell>
          <cell r="D192">
            <v>69000</v>
          </cell>
          <cell r="E192">
            <v>1380000</v>
          </cell>
        </row>
        <row r="193">
          <cell r="A193">
            <v>79271389</v>
          </cell>
          <cell r="B193" t="str">
            <v>CASTILLO HERNANDEZ JAIRO ERNESTO</v>
          </cell>
          <cell r="C193">
            <v>12453563</v>
          </cell>
          <cell r="D193">
            <v>70000</v>
          </cell>
          <cell r="E193">
            <v>1400000</v>
          </cell>
        </row>
        <row r="194">
          <cell r="A194">
            <v>135308</v>
          </cell>
          <cell r="B194" t="str">
            <v>STARK DE GRANADOS MARINA INGRID</v>
          </cell>
          <cell r="C194">
            <v>11557660</v>
          </cell>
          <cell r="D194">
            <v>70000</v>
          </cell>
          <cell r="E194">
            <v>1400000</v>
          </cell>
        </row>
        <row r="195">
          <cell r="A195">
            <v>52621868</v>
          </cell>
          <cell r="B195" t="str">
            <v>GRANADOS STARK NATALY ADELE</v>
          </cell>
          <cell r="C195">
            <v>12352287</v>
          </cell>
          <cell r="D195">
            <v>70000</v>
          </cell>
          <cell r="E195">
            <v>1400000</v>
          </cell>
        </row>
        <row r="196">
          <cell r="A196">
            <v>12535302</v>
          </cell>
          <cell r="B196" t="str">
            <v>LOPEZ RODRIGUEZ EDGAR ALFONSO</v>
          </cell>
          <cell r="C196">
            <v>11254713</v>
          </cell>
          <cell r="D196">
            <v>70000</v>
          </cell>
          <cell r="E196">
            <v>1400000</v>
          </cell>
        </row>
        <row r="197">
          <cell r="A197">
            <v>51875370</v>
          </cell>
          <cell r="B197" t="str">
            <v>VELEZ OSPINA LAURA MONICA</v>
          </cell>
          <cell r="C197">
            <v>785533</v>
          </cell>
          <cell r="D197">
            <v>70000</v>
          </cell>
          <cell r="E197">
            <v>1400000</v>
          </cell>
        </row>
        <row r="198">
          <cell r="A198">
            <v>52813209</v>
          </cell>
          <cell r="B198" t="str">
            <v>AREVALO GALINDO NANCY EDITH</v>
          </cell>
          <cell r="C198">
            <v>1142190</v>
          </cell>
          <cell r="D198">
            <v>70000</v>
          </cell>
          <cell r="E198">
            <v>1400000</v>
          </cell>
        </row>
        <row r="199">
          <cell r="A199">
            <v>12109688</v>
          </cell>
          <cell r="B199" t="str">
            <v>ANDRADE RODRIGUEZ BERNABE</v>
          </cell>
          <cell r="C199">
            <v>4854704</v>
          </cell>
          <cell r="D199">
            <v>70000</v>
          </cell>
          <cell r="E199">
            <v>1400000</v>
          </cell>
        </row>
        <row r="200">
          <cell r="A200">
            <v>19089351</v>
          </cell>
          <cell r="B200" t="str">
            <v>CAMARGO OSORIO HECTOR</v>
          </cell>
          <cell r="C200">
            <v>4667964</v>
          </cell>
          <cell r="D200">
            <v>70000</v>
          </cell>
          <cell r="E200">
            <v>1400000</v>
          </cell>
        </row>
        <row r="201">
          <cell r="A201">
            <v>79332122</v>
          </cell>
          <cell r="B201" t="str">
            <v>GALLEGO PEÑUELA OSCAR G.</v>
          </cell>
          <cell r="C201">
            <v>11446035</v>
          </cell>
          <cell r="D201">
            <v>70000</v>
          </cell>
          <cell r="E201">
            <v>1400000</v>
          </cell>
        </row>
        <row r="202">
          <cell r="A202">
            <v>39694607</v>
          </cell>
          <cell r="B202" t="str">
            <v>GRANADOS STARK CARMEN TATIANA</v>
          </cell>
          <cell r="C202">
            <v>12039885</v>
          </cell>
          <cell r="D202">
            <v>70000</v>
          </cell>
          <cell r="E202">
            <v>1400000</v>
          </cell>
        </row>
        <row r="203">
          <cell r="A203">
            <v>19461178</v>
          </cell>
          <cell r="B203" t="str">
            <v>LEON VELASCO PABLO ALBERTO</v>
          </cell>
          <cell r="C203">
            <v>11110520</v>
          </cell>
          <cell r="D203">
            <v>70000</v>
          </cell>
          <cell r="E203">
            <v>1400000</v>
          </cell>
        </row>
        <row r="204">
          <cell r="A204">
            <v>78687549</v>
          </cell>
          <cell r="B204" t="str">
            <v>SARMIENTO LUGO BENJAMIN R.</v>
          </cell>
          <cell r="C204">
            <v>1729465</v>
          </cell>
          <cell r="D204">
            <v>70000</v>
          </cell>
          <cell r="E204">
            <v>1400000</v>
          </cell>
        </row>
        <row r="205">
          <cell r="A205">
            <v>19421157</v>
          </cell>
          <cell r="B205" t="str">
            <v>SILVA TORRES LUIS ALFREDO</v>
          </cell>
          <cell r="C205">
            <v>2474554</v>
          </cell>
          <cell r="D205">
            <v>70000</v>
          </cell>
          <cell r="E205">
            <v>1400000</v>
          </cell>
        </row>
        <row r="206">
          <cell r="A206">
            <v>4999503</v>
          </cell>
          <cell r="B206" t="str">
            <v>SILVA ACOSTA LAURENCIO JOSE</v>
          </cell>
          <cell r="C206">
            <v>13136562</v>
          </cell>
          <cell r="D206">
            <v>72000</v>
          </cell>
          <cell r="E206">
            <v>1440000</v>
          </cell>
        </row>
        <row r="207">
          <cell r="A207">
            <v>5836333</v>
          </cell>
          <cell r="B207" t="str">
            <v>MARTINEZ MARTINEZ MANUEL GERMAN</v>
          </cell>
          <cell r="C207">
            <v>12417920</v>
          </cell>
          <cell r="D207">
            <v>73000</v>
          </cell>
          <cell r="E207">
            <v>1460000</v>
          </cell>
        </row>
        <row r="208">
          <cell r="A208">
            <v>2898068</v>
          </cell>
          <cell r="B208" t="str">
            <v>PARRA GACHARNA FELIX IGNACIO</v>
          </cell>
          <cell r="C208">
            <v>11400026</v>
          </cell>
          <cell r="D208">
            <v>73000</v>
          </cell>
          <cell r="E208">
            <v>1460000</v>
          </cell>
        </row>
        <row r="209">
          <cell r="A209">
            <v>2916324</v>
          </cell>
          <cell r="B209" t="str">
            <v>POLO TELECHE HERNANDO</v>
          </cell>
          <cell r="C209">
            <v>322537</v>
          </cell>
          <cell r="D209">
            <v>74000</v>
          </cell>
          <cell r="E209">
            <v>1480000</v>
          </cell>
        </row>
        <row r="210">
          <cell r="A210">
            <v>52812873</v>
          </cell>
          <cell r="B210" t="str">
            <v>SARMIENTO PARRA VIOLETA MARIA</v>
          </cell>
          <cell r="C210">
            <v>3116960</v>
          </cell>
          <cell r="D210">
            <v>74000</v>
          </cell>
          <cell r="E210">
            <v>1480000</v>
          </cell>
        </row>
        <row r="211">
          <cell r="A211">
            <v>79416962</v>
          </cell>
          <cell r="B211" t="str">
            <v>BELLO CARDENAS FERNANDO</v>
          </cell>
          <cell r="C211">
            <v>5736251</v>
          </cell>
          <cell r="D211">
            <v>75000</v>
          </cell>
          <cell r="E211">
            <v>1500000</v>
          </cell>
        </row>
        <row r="212">
          <cell r="A212">
            <v>19213670</v>
          </cell>
          <cell r="B212" t="str">
            <v>OSORIO MORALES ANTONIO</v>
          </cell>
          <cell r="C212">
            <v>9276970</v>
          </cell>
          <cell r="D212">
            <v>75000</v>
          </cell>
          <cell r="E212">
            <v>1500000</v>
          </cell>
        </row>
        <row r="213">
          <cell r="A213">
            <v>52416350</v>
          </cell>
          <cell r="B213" t="str">
            <v>GARZON PEÑA EMILCE</v>
          </cell>
          <cell r="C213">
            <v>619020</v>
          </cell>
          <cell r="D213">
            <v>75000</v>
          </cell>
          <cell r="E213">
            <v>1500000</v>
          </cell>
        </row>
        <row r="214">
          <cell r="A214">
            <v>19271763</v>
          </cell>
          <cell r="B214" t="str">
            <v>REYES TORRES FRANCISCO JOSE</v>
          </cell>
          <cell r="C214">
            <v>977738</v>
          </cell>
          <cell r="D214">
            <v>75000</v>
          </cell>
          <cell r="E214">
            <v>1500000</v>
          </cell>
        </row>
        <row r="215">
          <cell r="A215">
            <v>52104170</v>
          </cell>
          <cell r="B215" t="str">
            <v>ORDUZ BARRETO CLAUDIA PATRICIA</v>
          </cell>
          <cell r="C215">
            <v>607133</v>
          </cell>
          <cell r="D215">
            <v>75000</v>
          </cell>
          <cell r="E215">
            <v>1500000</v>
          </cell>
        </row>
        <row r="216">
          <cell r="A216">
            <v>13837657</v>
          </cell>
          <cell r="B216" t="str">
            <v>GARCIA BELLO PABLO</v>
          </cell>
          <cell r="C216">
            <v>13211096</v>
          </cell>
          <cell r="D216">
            <v>75000</v>
          </cell>
          <cell r="E216">
            <v>1500000</v>
          </cell>
        </row>
        <row r="217">
          <cell r="A217">
            <v>19061662</v>
          </cell>
          <cell r="B217" t="str">
            <v>BONNET MARTINEZ MARCO</v>
          </cell>
          <cell r="C217">
            <v>9040344</v>
          </cell>
          <cell r="D217">
            <v>75000</v>
          </cell>
          <cell r="E217">
            <v>1500000</v>
          </cell>
        </row>
        <row r="218">
          <cell r="A218">
            <v>3182871</v>
          </cell>
          <cell r="B218" t="str">
            <v>PORRAS BOADA RICARDO ENRIQUE</v>
          </cell>
          <cell r="C218">
            <v>5337286</v>
          </cell>
          <cell r="D218">
            <v>75000</v>
          </cell>
          <cell r="E218">
            <v>1500000</v>
          </cell>
        </row>
        <row r="219">
          <cell r="A219">
            <v>52194087</v>
          </cell>
          <cell r="B219" t="str">
            <v>QUINTERO TORRES DIANA ISABEL</v>
          </cell>
          <cell r="C219">
            <v>2651308</v>
          </cell>
          <cell r="D219">
            <v>75000</v>
          </cell>
          <cell r="E219">
            <v>1500000</v>
          </cell>
        </row>
        <row r="220">
          <cell r="A220">
            <v>14199055</v>
          </cell>
          <cell r="B220" t="str">
            <v>PALMA URUEÑA GERMAN</v>
          </cell>
          <cell r="C220">
            <v>6495046</v>
          </cell>
          <cell r="D220">
            <v>75000</v>
          </cell>
          <cell r="E220">
            <v>1500000</v>
          </cell>
        </row>
        <row r="221">
          <cell r="A221">
            <v>79536608</v>
          </cell>
          <cell r="B221" t="str">
            <v>CASTAÑEDA LOZANO YEBRAIL</v>
          </cell>
          <cell r="C221">
            <v>4879165</v>
          </cell>
          <cell r="D221">
            <v>75000</v>
          </cell>
          <cell r="E221">
            <v>1500000</v>
          </cell>
        </row>
        <row r="222">
          <cell r="A222">
            <v>19263996</v>
          </cell>
          <cell r="B222" t="str">
            <v>LESMES ACOSTA MILTON DEL C.</v>
          </cell>
          <cell r="C222">
            <v>1796797</v>
          </cell>
          <cell r="D222">
            <v>76000</v>
          </cell>
          <cell r="E222">
            <v>1520000</v>
          </cell>
        </row>
        <row r="223">
          <cell r="A223">
            <v>19306673</v>
          </cell>
          <cell r="B223" t="str">
            <v>NOSSA ORTIZ LEONEL</v>
          </cell>
          <cell r="C223">
            <v>13462963</v>
          </cell>
          <cell r="D223">
            <v>76000</v>
          </cell>
          <cell r="E223">
            <v>1520000</v>
          </cell>
        </row>
        <row r="224">
          <cell r="A224">
            <v>79950490</v>
          </cell>
          <cell r="B224" t="str">
            <v>RODRIGUEZ LUQUE ESNEIDER GEOVANNY</v>
          </cell>
          <cell r="C224">
            <v>950835</v>
          </cell>
          <cell r="D224">
            <v>78000</v>
          </cell>
          <cell r="E224">
            <v>1560000</v>
          </cell>
        </row>
        <row r="225">
          <cell r="A225">
            <v>16838128</v>
          </cell>
          <cell r="B225" t="str">
            <v>GUERRERO MANCILLA RUBEN DARIO</v>
          </cell>
          <cell r="C225">
            <v>156000</v>
          </cell>
          <cell r="D225">
            <v>78000</v>
          </cell>
          <cell r="E225">
            <v>1560000</v>
          </cell>
        </row>
        <row r="226">
          <cell r="A226">
            <v>19060095</v>
          </cell>
          <cell r="B226" t="str">
            <v>FLOREZ GACHARNA JORGE ELIECER</v>
          </cell>
          <cell r="C226">
            <v>9983840</v>
          </cell>
          <cell r="D226">
            <v>79000</v>
          </cell>
          <cell r="E226">
            <v>1580000</v>
          </cell>
        </row>
        <row r="227">
          <cell r="A227">
            <v>19064348</v>
          </cell>
          <cell r="B227" t="str">
            <v>CRUZ OCAMPO PABLO JULIO</v>
          </cell>
          <cell r="C227">
            <v>15819913</v>
          </cell>
          <cell r="D227">
            <v>80000</v>
          </cell>
          <cell r="E227">
            <v>1600000</v>
          </cell>
        </row>
        <row r="228">
          <cell r="A228">
            <v>1971306</v>
          </cell>
          <cell r="B228" t="str">
            <v>LATORRE GAMBOA HIPOLITO</v>
          </cell>
          <cell r="C228">
            <v>11086107</v>
          </cell>
          <cell r="D228">
            <v>80000</v>
          </cell>
          <cell r="E228">
            <v>1600000</v>
          </cell>
        </row>
        <row r="229">
          <cell r="A229">
            <v>19341675</v>
          </cell>
          <cell r="B229" t="str">
            <v>SANCHEZ HERNANDEZ MILTON HARVEY</v>
          </cell>
          <cell r="C229">
            <v>1722991</v>
          </cell>
          <cell r="D229">
            <v>80000</v>
          </cell>
          <cell r="E229">
            <v>1600000</v>
          </cell>
        </row>
        <row r="230">
          <cell r="A230">
            <v>7215924</v>
          </cell>
          <cell r="B230" t="str">
            <v>PEREZ ALBARRACIN GONAZLO</v>
          </cell>
          <cell r="C230">
            <v>80000</v>
          </cell>
          <cell r="D230">
            <v>80000</v>
          </cell>
          <cell r="E230">
            <v>1600000</v>
          </cell>
        </row>
        <row r="231">
          <cell r="A231">
            <v>19150602</v>
          </cell>
          <cell r="B231" t="str">
            <v>MORENO NOVOA CARLOS</v>
          </cell>
          <cell r="C231">
            <v>11295115</v>
          </cell>
          <cell r="D231">
            <v>80000</v>
          </cell>
          <cell r="E231">
            <v>1600000</v>
          </cell>
        </row>
        <row r="232">
          <cell r="A232">
            <v>7959518</v>
          </cell>
          <cell r="B232" t="str">
            <v>SILVA HERNANDEZ GABRIEL MAURICIO</v>
          </cell>
          <cell r="C232">
            <v>640000</v>
          </cell>
          <cell r="D232">
            <v>80000</v>
          </cell>
          <cell r="E232">
            <v>1600000</v>
          </cell>
        </row>
        <row r="233">
          <cell r="A233">
            <v>80260373</v>
          </cell>
          <cell r="B233" t="str">
            <v>LONDOÑO PEREZ RUBEN DARIO</v>
          </cell>
          <cell r="C233">
            <v>1824770</v>
          </cell>
          <cell r="D233">
            <v>80000</v>
          </cell>
          <cell r="E233">
            <v>1600000</v>
          </cell>
        </row>
        <row r="234">
          <cell r="A234">
            <v>79619851</v>
          </cell>
          <cell r="B234" t="str">
            <v>RAMIREZ CARDONA ARLEY</v>
          </cell>
          <cell r="C234">
            <v>2229763</v>
          </cell>
          <cell r="D234">
            <v>80000</v>
          </cell>
          <cell r="E234">
            <v>1600000</v>
          </cell>
        </row>
        <row r="235">
          <cell r="A235">
            <v>52539978</v>
          </cell>
          <cell r="B235" t="str">
            <v>ORJUELA CARDENAS BERTHA MILENA</v>
          </cell>
          <cell r="C235">
            <v>4558445</v>
          </cell>
          <cell r="D235">
            <v>80000</v>
          </cell>
          <cell r="E235">
            <v>1600000</v>
          </cell>
        </row>
        <row r="236">
          <cell r="A236">
            <v>19474855</v>
          </cell>
          <cell r="B236" t="str">
            <v>VILLARRAGA POVEDA LUIS FERNANDO</v>
          </cell>
          <cell r="C236">
            <v>5998464</v>
          </cell>
          <cell r="D236">
            <v>80000</v>
          </cell>
          <cell r="E236">
            <v>1600000</v>
          </cell>
        </row>
        <row r="237">
          <cell r="A237">
            <v>79263332</v>
          </cell>
          <cell r="B237" t="str">
            <v>RAMIREZ PISCO JULIO CESAR</v>
          </cell>
          <cell r="C237">
            <v>8233807</v>
          </cell>
          <cell r="D237">
            <v>81000</v>
          </cell>
          <cell r="E237">
            <v>1620000</v>
          </cell>
        </row>
        <row r="238">
          <cell r="A238">
            <v>19225314</v>
          </cell>
          <cell r="B238" t="str">
            <v>MAHECHA MAHECHA EFREN</v>
          </cell>
          <cell r="C238">
            <v>8789487</v>
          </cell>
          <cell r="D238">
            <v>81000</v>
          </cell>
          <cell r="E238">
            <v>1620000</v>
          </cell>
        </row>
        <row r="239">
          <cell r="A239">
            <v>65739185</v>
          </cell>
          <cell r="B239" t="str">
            <v>SANCHEZ MEJIA LILIANA</v>
          </cell>
          <cell r="C239">
            <v>6545834</v>
          </cell>
          <cell r="D239">
            <v>81000</v>
          </cell>
          <cell r="E239">
            <v>1620000</v>
          </cell>
        </row>
        <row r="240">
          <cell r="A240">
            <v>17585342</v>
          </cell>
          <cell r="B240" t="str">
            <v>LEON BENAVIDEZ EDGAR ARTURO</v>
          </cell>
          <cell r="C240">
            <v>81000</v>
          </cell>
          <cell r="D240">
            <v>81000</v>
          </cell>
          <cell r="E240">
            <v>1620000</v>
          </cell>
        </row>
        <row r="241">
          <cell r="A241">
            <v>79354474</v>
          </cell>
          <cell r="B241" t="str">
            <v>MORA  YEZID DEL CARMEN</v>
          </cell>
          <cell r="C241">
            <v>6995592</v>
          </cell>
          <cell r="D241">
            <v>81000</v>
          </cell>
          <cell r="E241">
            <v>1620000</v>
          </cell>
        </row>
        <row r="242">
          <cell r="A242">
            <v>19307414</v>
          </cell>
          <cell r="B242" t="str">
            <v>SUAREZ ORJUELA RAFAEL ERNESTO</v>
          </cell>
          <cell r="C242">
            <v>10662558</v>
          </cell>
          <cell r="D242">
            <v>81000</v>
          </cell>
          <cell r="E242">
            <v>1620000</v>
          </cell>
        </row>
        <row r="243">
          <cell r="A243">
            <v>79605561</v>
          </cell>
          <cell r="B243" t="str">
            <v>LEON BOLIVAR LUIS MIGUEL</v>
          </cell>
          <cell r="C243">
            <v>3654931</v>
          </cell>
          <cell r="D243">
            <v>81000</v>
          </cell>
          <cell r="E243">
            <v>1620000</v>
          </cell>
        </row>
        <row r="244">
          <cell r="A244">
            <v>79109290</v>
          </cell>
          <cell r="B244" t="str">
            <v>LARA RINCON RAFAEL</v>
          </cell>
          <cell r="C244">
            <v>11870767</v>
          </cell>
          <cell r="D244">
            <v>81000</v>
          </cell>
          <cell r="E244">
            <v>1620000</v>
          </cell>
        </row>
        <row r="245">
          <cell r="A245">
            <v>79321537</v>
          </cell>
          <cell r="B245" t="str">
            <v>GUERRERO MORENO DIEGO GERMAN</v>
          </cell>
          <cell r="C245">
            <v>14863298</v>
          </cell>
          <cell r="D245">
            <v>81000</v>
          </cell>
          <cell r="E245">
            <v>1620000</v>
          </cell>
        </row>
        <row r="246">
          <cell r="A246">
            <v>19138194</v>
          </cell>
          <cell r="B246" t="str">
            <v>LOPEZ LANCHEROS ALVARO</v>
          </cell>
          <cell r="C246">
            <v>7434232</v>
          </cell>
          <cell r="D246">
            <v>81000</v>
          </cell>
          <cell r="E246">
            <v>1620000</v>
          </cell>
        </row>
        <row r="247">
          <cell r="A247">
            <v>79140739</v>
          </cell>
          <cell r="B247" t="str">
            <v>MUÑOZ JURADO HOLBY JOSE</v>
          </cell>
          <cell r="C247">
            <v>6755682</v>
          </cell>
          <cell r="D247">
            <v>81000</v>
          </cell>
          <cell r="E247">
            <v>1620000</v>
          </cell>
        </row>
        <row r="248">
          <cell r="A248">
            <v>51619950</v>
          </cell>
          <cell r="B248" t="str">
            <v>MUÑOZ TINJACA JANETT STELLA</v>
          </cell>
          <cell r="C248">
            <v>6472420</v>
          </cell>
          <cell r="D248">
            <v>81000</v>
          </cell>
          <cell r="E248">
            <v>1620000</v>
          </cell>
        </row>
        <row r="249">
          <cell r="A249">
            <v>92276367</v>
          </cell>
          <cell r="B249" t="str">
            <v>GARCIA ARRAZOLA ENRIQUE JOSE</v>
          </cell>
          <cell r="C249">
            <v>5179903</v>
          </cell>
          <cell r="D249">
            <v>81000</v>
          </cell>
          <cell r="E249">
            <v>1620000</v>
          </cell>
        </row>
        <row r="250">
          <cell r="A250">
            <v>51780291</v>
          </cell>
          <cell r="B250" t="str">
            <v>ALDANA CIFUENTES MYRIAM</v>
          </cell>
          <cell r="C250">
            <v>16124852</v>
          </cell>
          <cell r="D250">
            <v>85000</v>
          </cell>
          <cell r="E250">
            <v>1700000</v>
          </cell>
        </row>
        <row r="251">
          <cell r="A251">
            <v>51873646</v>
          </cell>
          <cell r="B251" t="str">
            <v>SALCEDO GONZALES MARIA LUZ</v>
          </cell>
          <cell r="C251">
            <v>6426805</v>
          </cell>
          <cell r="D251">
            <v>85000</v>
          </cell>
          <cell r="E251">
            <v>1700000</v>
          </cell>
        </row>
        <row r="252">
          <cell r="A252">
            <v>51984179</v>
          </cell>
          <cell r="B252" t="str">
            <v>BRICEñO AGUIRRE MIRIAM PATRICIA</v>
          </cell>
          <cell r="C252">
            <v>10018068</v>
          </cell>
          <cell r="D252">
            <v>85000</v>
          </cell>
          <cell r="E252">
            <v>1700000</v>
          </cell>
        </row>
        <row r="253">
          <cell r="A253">
            <v>41796788</v>
          </cell>
          <cell r="B253" t="str">
            <v>LOPEZ MUÑOZ DORIS</v>
          </cell>
          <cell r="C253">
            <v>10965505</v>
          </cell>
          <cell r="D253">
            <v>85000</v>
          </cell>
          <cell r="E253">
            <v>1700000</v>
          </cell>
        </row>
        <row r="254">
          <cell r="A254">
            <v>39543822</v>
          </cell>
          <cell r="B254" t="str">
            <v>CHALA PALACIOS DORA</v>
          </cell>
          <cell r="C254">
            <v>6396070</v>
          </cell>
          <cell r="D254">
            <v>85000</v>
          </cell>
          <cell r="E254">
            <v>1700000</v>
          </cell>
        </row>
        <row r="255">
          <cell r="A255">
            <v>51809065</v>
          </cell>
          <cell r="B255" t="str">
            <v>OCHOA RODRIGUEZ MARIA RAMOS</v>
          </cell>
          <cell r="C255">
            <v>8297985</v>
          </cell>
          <cell r="D255">
            <v>85000</v>
          </cell>
          <cell r="E255">
            <v>1700000</v>
          </cell>
        </row>
        <row r="256">
          <cell r="A256">
            <v>41751002</v>
          </cell>
          <cell r="B256" t="str">
            <v>ORJUELA VELA ANA VIRGINIA</v>
          </cell>
          <cell r="C256">
            <v>8612427</v>
          </cell>
          <cell r="D256">
            <v>85000</v>
          </cell>
          <cell r="E256">
            <v>1700000</v>
          </cell>
        </row>
        <row r="257">
          <cell r="A257">
            <v>79532622</v>
          </cell>
          <cell r="B257" t="str">
            <v>CORREA MOTTA ANDRES</v>
          </cell>
          <cell r="C257">
            <v>4772212</v>
          </cell>
          <cell r="D257">
            <v>85000</v>
          </cell>
          <cell r="E257">
            <v>1700000</v>
          </cell>
        </row>
        <row r="258">
          <cell r="A258">
            <v>79707118</v>
          </cell>
          <cell r="B258" t="str">
            <v>SANTAMARIA RIOS WILSON</v>
          </cell>
          <cell r="C258">
            <v>300400</v>
          </cell>
          <cell r="D258">
            <v>85000</v>
          </cell>
          <cell r="E258">
            <v>1700000</v>
          </cell>
        </row>
        <row r="259">
          <cell r="A259">
            <v>52222102</v>
          </cell>
          <cell r="B259" t="str">
            <v>ALDANA BASTO ANGELICA MA.</v>
          </cell>
          <cell r="C259">
            <v>89</v>
          </cell>
          <cell r="D259">
            <v>85000</v>
          </cell>
          <cell r="E259">
            <v>1700000</v>
          </cell>
        </row>
        <row r="260">
          <cell r="A260">
            <v>41690350</v>
          </cell>
          <cell r="B260" t="str">
            <v>RUIZ ORTEGA NANCY</v>
          </cell>
          <cell r="C260">
            <v>2277921</v>
          </cell>
          <cell r="D260">
            <v>85000</v>
          </cell>
          <cell r="E260">
            <v>1700000</v>
          </cell>
        </row>
        <row r="261">
          <cell r="A261">
            <v>19372467</v>
          </cell>
          <cell r="B261" t="str">
            <v>DIAZ MEJIA HUMBERTO</v>
          </cell>
          <cell r="C261">
            <v>12839862</v>
          </cell>
          <cell r="D261">
            <v>85000</v>
          </cell>
          <cell r="E261">
            <v>1700000</v>
          </cell>
        </row>
        <row r="262">
          <cell r="A262">
            <v>51924329</v>
          </cell>
          <cell r="B262" t="str">
            <v>ZAMBRANO GUAVITA MARIA ESPERANZA</v>
          </cell>
          <cell r="C262">
            <v>8813254</v>
          </cell>
          <cell r="D262">
            <v>85000</v>
          </cell>
          <cell r="E262">
            <v>1700000</v>
          </cell>
        </row>
        <row r="263">
          <cell r="A263">
            <v>19192036</v>
          </cell>
          <cell r="B263" t="str">
            <v>DONADO ESCOBAR LEONARDO</v>
          </cell>
          <cell r="C263">
            <v>460080</v>
          </cell>
          <cell r="D263">
            <v>85500</v>
          </cell>
          <cell r="E263">
            <v>1710000</v>
          </cell>
        </row>
        <row r="264">
          <cell r="A264">
            <v>19327286</v>
          </cell>
          <cell r="B264" t="str">
            <v>CASTRO FAJARDO GERMAN EDUARDO</v>
          </cell>
          <cell r="C264">
            <v>10934424</v>
          </cell>
          <cell r="D264">
            <v>86000</v>
          </cell>
          <cell r="E264">
            <v>1720000</v>
          </cell>
        </row>
        <row r="265">
          <cell r="A265">
            <v>12962293</v>
          </cell>
          <cell r="B265" t="str">
            <v>CONCHA PANTOJA CESAR EDUARDO</v>
          </cell>
          <cell r="C265">
            <v>4721592</v>
          </cell>
          <cell r="D265">
            <v>86000</v>
          </cell>
          <cell r="E265">
            <v>1720000</v>
          </cell>
        </row>
        <row r="266">
          <cell r="A266">
            <v>17113365</v>
          </cell>
          <cell r="B266" t="str">
            <v>APARICIO FRANCO JOSE FLOVER</v>
          </cell>
          <cell r="C266">
            <v>3622456</v>
          </cell>
          <cell r="D266">
            <v>86000</v>
          </cell>
          <cell r="E266">
            <v>1720000</v>
          </cell>
        </row>
        <row r="267">
          <cell r="A267">
            <v>34532140</v>
          </cell>
          <cell r="B267" t="str">
            <v>RESTREPO MONTILLA BEATRIZ</v>
          </cell>
          <cell r="C267">
            <v>7607126</v>
          </cell>
          <cell r="D267">
            <v>86000</v>
          </cell>
          <cell r="E267">
            <v>1720000</v>
          </cell>
        </row>
        <row r="268">
          <cell r="A268">
            <v>36277570</v>
          </cell>
          <cell r="B268" t="str">
            <v>MOTTA CASTAÑO DEISSY</v>
          </cell>
          <cell r="C268">
            <v>7417631</v>
          </cell>
          <cell r="D268">
            <v>86000</v>
          </cell>
          <cell r="E268">
            <v>1720000</v>
          </cell>
        </row>
        <row r="269">
          <cell r="A269">
            <v>19109170</v>
          </cell>
          <cell r="B269" t="str">
            <v>SANCHEZ JARAMILLO CARLOS ENRIQUE</v>
          </cell>
          <cell r="C269">
            <v>6726878</v>
          </cell>
          <cell r="D269">
            <v>86000</v>
          </cell>
          <cell r="E269">
            <v>1720000</v>
          </cell>
        </row>
        <row r="270">
          <cell r="A270">
            <v>32674871</v>
          </cell>
          <cell r="B270" t="str">
            <v>NIETO USECHE SANDRA ERIDIA</v>
          </cell>
          <cell r="C270">
            <v>4988697</v>
          </cell>
          <cell r="D270">
            <v>86000</v>
          </cell>
          <cell r="E270">
            <v>1720000</v>
          </cell>
        </row>
        <row r="271">
          <cell r="A271">
            <v>13802464</v>
          </cell>
          <cell r="B271" t="str">
            <v>PINEDA PACHECO HENRY IGNACIO</v>
          </cell>
          <cell r="C271">
            <v>10871911</v>
          </cell>
          <cell r="D271">
            <v>86000</v>
          </cell>
          <cell r="E271">
            <v>1720000</v>
          </cell>
        </row>
        <row r="272">
          <cell r="A272">
            <v>12990833</v>
          </cell>
          <cell r="B272" t="str">
            <v>GOMEZ ZUÑIGA CARLOS EDUARDO</v>
          </cell>
          <cell r="C272">
            <v>12592440</v>
          </cell>
          <cell r="D272">
            <v>86000</v>
          </cell>
          <cell r="E272">
            <v>1720000</v>
          </cell>
        </row>
        <row r="273">
          <cell r="A273">
            <v>19241451</v>
          </cell>
          <cell r="B273" t="str">
            <v>URIBE RUIZ AGUSTIN</v>
          </cell>
          <cell r="C273">
            <v>6761505</v>
          </cell>
          <cell r="D273">
            <v>86000</v>
          </cell>
          <cell r="E273">
            <v>1720000</v>
          </cell>
        </row>
        <row r="274">
          <cell r="A274">
            <v>16789823</v>
          </cell>
          <cell r="B274" t="str">
            <v>RUBIANO MEJIA ALEJANDRO</v>
          </cell>
          <cell r="C274">
            <v>3974723</v>
          </cell>
          <cell r="D274">
            <v>86000</v>
          </cell>
          <cell r="E274">
            <v>1720000</v>
          </cell>
        </row>
        <row r="275">
          <cell r="A275">
            <v>19207812</v>
          </cell>
          <cell r="B275" t="str">
            <v>GARCIA PRIETO LUIS ANTONIO</v>
          </cell>
          <cell r="C275">
            <v>15512502</v>
          </cell>
          <cell r="D275">
            <v>86000</v>
          </cell>
          <cell r="E275">
            <v>1720000</v>
          </cell>
        </row>
        <row r="276">
          <cell r="A276">
            <v>17154943</v>
          </cell>
          <cell r="B276" t="str">
            <v>MALAGON ORTIZ ORLANDO</v>
          </cell>
          <cell r="C276">
            <v>10901736</v>
          </cell>
          <cell r="D276">
            <v>86000</v>
          </cell>
          <cell r="E276">
            <v>1720000</v>
          </cell>
        </row>
        <row r="277">
          <cell r="A277">
            <v>19151648</v>
          </cell>
          <cell r="B277" t="str">
            <v>ROCHA ROJAS PABLO GERMAN</v>
          </cell>
          <cell r="C277">
            <v>5652979</v>
          </cell>
          <cell r="D277">
            <v>86000</v>
          </cell>
          <cell r="E277">
            <v>1720000</v>
          </cell>
        </row>
        <row r="278">
          <cell r="A278">
            <v>79430824</v>
          </cell>
          <cell r="B278" t="str">
            <v>LESMES SAENZ LUIS ALBERTO</v>
          </cell>
          <cell r="C278">
            <v>3784861</v>
          </cell>
          <cell r="D278">
            <v>86000</v>
          </cell>
          <cell r="E278">
            <v>1720000</v>
          </cell>
        </row>
        <row r="279">
          <cell r="A279">
            <v>17178263</v>
          </cell>
          <cell r="B279" t="str">
            <v>AYALA LEON MARCO ANTONIO</v>
          </cell>
          <cell r="C279">
            <v>12435601</v>
          </cell>
          <cell r="D279">
            <v>86000</v>
          </cell>
          <cell r="E279">
            <v>1720000</v>
          </cell>
        </row>
        <row r="280">
          <cell r="A280">
            <v>16239492</v>
          </cell>
          <cell r="B280" t="str">
            <v>OSPINA DUQUE JOSE EDGAR</v>
          </cell>
          <cell r="C280">
            <v>14529668</v>
          </cell>
          <cell r="D280">
            <v>86000</v>
          </cell>
          <cell r="E280">
            <v>1720000</v>
          </cell>
        </row>
        <row r="281">
          <cell r="A281">
            <v>60311016</v>
          </cell>
          <cell r="B281" t="str">
            <v>ACUÑA SANCHEZ MIRYAM CECILIA</v>
          </cell>
          <cell r="C281">
            <v>6553714</v>
          </cell>
          <cell r="D281">
            <v>86000</v>
          </cell>
          <cell r="E281">
            <v>1720000</v>
          </cell>
        </row>
        <row r="282">
          <cell r="A282">
            <v>19306978</v>
          </cell>
          <cell r="B282" t="str">
            <v>RODRIGUEZ OCHOA JUAN MANUEL</v>
          </cell>
          <cell r="C282">
            <v>8069476</v>
          </cell>
          <cell r="D282">
            <v>86000</v>
          </cell>
          <cell r="E282">
            <v>1720000</v>
          </cell>
        </row>
        <row r="283">
          <cell r="A283">
            <v>19495495</v>
          </cell>
          <cell r="B283" t="str">
            <v>SANCHEZ SANCHEZ FABIO FERNANDO</v>
          </cell>
          <cell r="C283">
            <v>5313281</v>
          </cell>
          <cell r="D283">
            <v>86000</v>
          </cell>
          <cell r="E283">
            <v>1720000</v>
          </cell>
        </row>
        <row r="284">
          <cell r="A284">
            <v>12126186</v>
          </cell>
          <cell r="B284" t="str">
            <v>CABRERA GONZALEZ LUIS MIGUEL</v>
          </cell>
          <cell r="C284">
            <v>9716869</v>
          </cell>
          <cell r="D284">
            <v>86000</v>
          </cell>
          <cell r="E284">
            <v>1720000</v>
          </cell>
        </row>
        <row r="285">
          <cell r="A285">
            <v>19610861</v>
          </cell>
          <cell r="B285" t="str">
            <v>BERACAZA PALENCIA JACOBO</v>
          </cell>
          <cell r="C285">
            <v>10434226</v>
          </cell>
          <cell r="D285">
            <v>86000</v>
          </cell>
          <cell r="E285">
            <v>1720000</v>
          </cell>
        </row>
        <row r="286">
          <cell r="A286">
            <v>38252071</v>
          </cell>
          <cell r="B286" t="str">
            <v>GIRALDO MANCALEANO LAURA MARCELA</v>
          </cell>
          <cell r="C286">
            <v>7382344</v>
          </cell>
          <cell r="D286">
            <v>86000</v>
          </cell>
          <cell r="E286">
            <v>1720000</v>
          </cell>
        </row>
        <row r="287">
          <cell r="A287">
            <v>19122410</v>
          </cell>
          <cell r="B287" t="str">
            <v>VILLEGAS VALERO ANTONIO JOSE</v>
          </cell>
          <cell r="C287">
            <v>11174845</v>
          </cell>
          <cell r="D287">
            <v>86000</v>
          </cell>
          <cell r="E287">
            <v>1720000</v>
          </cell>
        </row>
        <row r="288">
          <cell r="A288">
            <v>19388755</v>
          </cell>
          <cell r="B288" t="str">
            <v>NOVA CALDAS MANUEL</v>
          </cell>
          <cell r="C288">
            <v>8944211</v>
          </cell>
          <cell r="D288">
            <v>86000</v>
          </cell>
          <cell r="E288">
            <v>1720000</v>
          </cell>
        </row>
        <row r="289">
          <cell r="A289">
            <v>39738313</v>
          </cell>
          <cell r="B289" t="str">
            <v>CORTES PAEZ MARTHA SEGUNDA</v>
          </cell>
          <cell r="C289">
            <v>12301646</v>
          </cell>
          <cell r="D289">
            <v>86000</v>
          </cell>
          <cell r="E289">
            <v>1720000</v>
          </cell>
        </row>
        <row r="290">
          <cell r="A290">
            <v>143367</v>
          </cell>
          <cell r="B290" t="str">
            <v>PULIDO PINEDA ALBERTO</v>
          </cell>
          <cell r="C290">
            <v>6032223</v>
          </cell>
          <cell r="D290">
            <v>86000</v>
          </cell>
          <cell r="E290">
            <v>1720000</v>
          </cell>
        </row>
        <row r="291">
          <cell r="A291">
            <v>19114257</v>
          </cell>
          <cell r="B291" t="str">
            <v>VERGARA DAZA REINALDO</v>
          </cell>
          <cell r="C291">
            <v>10503976</v>
          </cell>
          <cell r="D291">
            <v>86000</v>
          </cell>
          <cell r="E291">
            <v>1720000</v>
          </cell>
        </row>
        <row r="292">
          <cell r="A292">
            <v>52114250</v>
          </cell>
          <cell r="B292" t="str">
            <v>BARRAGAN VIZCAYA FLORALBA</v>
          </cell>
          <cell r="C292">
            <v>10370164</v>
          </cell>
          <cell r="D292">
            <v>86000</v>
          </cell>
          <cell r="E292">
            <v>1720000</v>
          </cell>
        </row>
        <row r="293">
          <cell r="A293">
            <v>51841356</v>
          </cell>
          <cell r="B293" t="str">
            <v>MURILLO GONZALEZ MARIA CLAUDIA</v>
          </cell>
          <cell r="C293">
            <v>5574917</v>
          </cell>
          <cell r="D293">
            <v>86000</v>
          </cell>
          <cell r="E293">
            <v>1720000</v>
          </cell>
        </row>
        <row r="294">
          <cell r="A294">
            <v>93371484</v>
          </cell>
          <cell r="B294" t="str">
            <v>MORA SALAZAR BERTULFO</v>
          </cell>
          <cell r="C294">
            <v>8003610</v>
          </cell>
          <cell r="D294">
            <v>86000</v>
          </cell>
          <cell r="E294">
            <v>1720000</v>
          </cell>
        </row>
        <row r="295">
          <cell r="A295">
            <v>19472996</v>
          </cell>
          <cell r="B295" t="str">
            <v>MALDONADO RODRIGUEZ FERNANDO</v>
          </cell>
          <cell r="C295">
            <v>4340354</v>
          </cell>
          <cell r="D295">
            <v>86000</v>
          </cell>
          <cell r="E295">
            <v>1720000</v>
          </cell>
        </row>
        <row r="296">
          <cell r="A296">
            <v>19371596</v>
          </cell>
          <cell r="B296" t="str">
            <v>LOPEZ DUARTE JORGE ENRIQUE</v>
          </cell>
          <cell r="C296">
            <v>8740448</v>
          </cell>
          <cell r="D296">
            <v>86000</v>
          </cell>
          <cell r="E296">
            <v>1720000</v>
          </cell>
        </row>
        <row r="297">
          <cell r="A297">
            <v>21166463</v>
          </cell>
          <cell r="B297" t="str">
            <v>CEDIEL PEÑA CARMEN ROSA</v>
          </cell>
          <cell r="C297">
            <v>6331601</v>
          </cell>
          <cell r="D297">
            <v>86000</v>
          </cell>
          <cell r="E297">
            <v>1720000</v>
          </cell>
        </row>
        <row r="298">
          <cell r="A298">
            <v>41573093</v>
          </cell>
          <cell r="B298" t="str">
            <v>SANCHEZ CAMARO LEONOR</v>
          </cell>
          <cell r="C298">
            <v>6110329</v>
          </cell>
          <cell r="D298">
            <v>86000</v>
          </cell>
          <cell r="E298">
            <v>1720000</v>
          </cell>
        </row>
        <row r="299">
          <cell r="A299">
            <v>19073830</v>
          </cell>
          <cell r="B299" t="str">
            <v>MONTENEGRO PRIMICIERO GREGORIO</v>
          </cell>
          <cell r="C299">
            <v>5069390</v>
          </cell>
          <cell r="D299">
            <v>86000</v>
          </cell>
          <cell r="E299">
            <v>1720000</v>
          </cell>
        </row>
        <row r="300">
          <cell r="A300">
            <v>51857790</v>
          </cell>
          <cell r="B300" t="str">
            <v>RODRIGUEZ RONCANCIO ELIZABETH</v>
          </cell>
          <cell r="C300">
            <v>6662591</v>
          </cell>
          <cell r="D300">
            <v>86000</v>
          </cell>
          <cell r="E300">
            <v>1720000</v>
          </cell>
        </row>
        <row r="301">
          <cell r="A301">
            <v>52364479</v>
          </cell>
          <cell r="B301" t="str">
            <v>GARCIA ESPITIA LUZ ADRIANA</v>
          </cell>
          <cell r="C301">
            <v>6480116</v>
          </cell>
          <cell r="D301">
            <v>87000</v>
          </cell>
          <cell r="E301">
            <v>1740000</v>
          </cell>
        </row>
        <row r="302">
          <cell r="A302">
            <v>5567782</v>
          </cell>
          <cell r="B302" t="str">
            <v>FLOREZ CASTILLA ALVARO</v>
          </cell>
          <cell r="C302">
            <v>12999411</v>
          </cell>
          <cell r="D302">
            <v>87000</v>
          </cell>
          <cell r="E302">
            <v>1740000</v>
          </cell>
        </row>
        <row r="303">
          <cell r="A303">
            <v>15041611</v>
          </cell>
          <cell r="B303" t="str">
            <v>OSORIO RUIZ JOSE JOAQUIN</v>
          </cell>
          <cell r="C303">
            <v>1604062</v>
          </cell>
          <cell r="D303">
            <v>88000</v>
          </cell>
          <cell r="E303">
            <v>1760000</v>
          </cell>
        </row>
        <row r="304">
          <cell r="A304">
            <v>41642227</v>
          </cell>
          <cell r="B304" t="str">
            <v>QUIÑOREZ TORO AURA ELIZABETH</v>
          </cell>
          <cell r="C304">
            <v>1661648</v>
          </cell>
          <cell r="D304">
            <v>88000</v>
          </cell>
          <cell r="E304">
            <v>1760000</v>
          </cell>
        </row>
        <row r="305">
          <cell r="A305">
            <v>79524053</v>
          </cell>
          <cell r="B305" t="str">
            <v>MACHADO TOQUICA GUSTAVO EDUARDO</v>
          </cell>
          <cell r="C305">
            <v>993107</v>
          </cell>
          <cell r="D305">
            <v>89000</v>
          </cell>
          <cell r="E305">
            <v>1780000</v>
          </cell>
        </row>
        <row r="306">
          <cell r="A306">
            <v>17165699</v>
          </cell>
          <cell r="B306" t="str">
            <v>MENDEZ MEJIA LUIS AUGUSTO</v>
          </cell>
          <cell r="C306">
            <v>16765872</v>
          </cell>
          <cell r="D306">
            <v>90000</v>
          </cell>
          <cell r="E306">
            <v>1800000</v>
          </cell>
        </row>
        <row r="307">
          <cell r="A307">
            <v>17159453</v>
          </cell>
          <cell r="B307" t="str">
            <v>OSPINA NORATO EDISON</v>
          </cell>
          <cell r="C307">
            <v>17936718</v>
          </cell>
          <cell r="D307">
            <v>90000</v>
          </cell>
          <cell r="E307">
            <v>1800000</v>
          </cell>
        </row>
        <row r="308">
          <cell r="A308">
            <v>52824124</v>
          </cell>
          <cell r="B308" t="str">
            <v>FERNANDEZ MARIN IRIS LETICIA</v>
          </cell>
          <cell r="C308">
            <v>450000</v>
          </cell>
          <cell r="D308">
            <v>90000</v>
          </cell>
          <cell r="E308">
            <v>1800000</v>
          </cell>
        </row>
        <row r="309">
          <cell r="A309">
            <v>79536790</v>
          </cell>
          <cell r="B309" t="str">
            <v>WILCHES BENITEZ HEBERT ALFONSO</v>
          </cell>
          <cell r="C309">
            <v>3181572</v>
          </cell>
          <cell r="D309">
            <v>90000</v>
          </cell>
          <cell r="E309">
            <v>1800000</v>
          </cell>
        </row>
        <row r="310">
          <cell r="A310">
            <v>80426866</v>
          </cell>
          <cell r="B310" t="str">
            <v>ARIZA BELTRAN DARIO JAVIER</v>
          </cell>
          <cell r="C310">
            <v>90000</v>
          </cell>
          <cell r="D310">
            <v>90000</v>
          </cell>
          <cell r="E310">
            <v>1800000</v>
          </cell>
        </row>
        <row r="311">
          <cell r="A311">
            <v>79570265</v>
          </cell>
          <cell r="B311" t="str">
            <v>ZAMBRANO LOZANO EDWARD</v>
          </cell>
          <cell r="C311">
            <v>12904110</v>
          </cell>
          <cell r="D311">
            <v>90000</v>
          </cell>
          <cell r="E311">
            <v>1800000</v>
          </cell>
        </row>
        <row r="312">
          <cell r="A312">
            <v>19446951</v>
          </cell>
          <cell r="B312" t="str">
            <v>QUINTERO DUQUE JUAN CARLOS</v>
          </cell>
          <cell r="C312">
            <v>3377762</v>
          </cell>
          <cell r="D312">
            <v>92000</v>
          </cell>
          <cell r="E312">
            <v>1840000</v>
          </cell>
        </row>
        <row r="313">
          <cell r="A313">
            <v>19328698</v>
          </cell>
          <cell r="B313" t="str">
            <v>MONTENEGRO SALCEDO EMILIO</v>
          </cell>
          <cell r="C313">
            <v>14699620</v>
          </cell>
          <cell r="D313">
            <v>92000</v>
          </cell>
          <cell r="E313">
            <v>1840000</v>
          </cell>
        </row>
        <row r="314">
          <cell r="A314">
            <v>2932834</v>
          </cell>
          <cell r="B314" t="str">
            <v>PEREZ DIAZ JORGE</v>
          </cell>
          <cell r="C314">
            <v>17090803</v>
          </cell>
          <cell r="D314">
            <v>92000</v>
          </cell>
          <cell r="E314">
            <v>1840000</v>
          </cell>
        </row>
        <row r="315">
          <cell r="A315">
            <v>3686096</v>
          </cell>
          <cell r="B315" t="str">
            <v>ROJAS BUITRAGO ALVARO</v>
          </cell>
          <cell r="C315">
            <v>13481831</v>
          </cell>
          <cell r="D315">
            <v>92000</v>
          </cell>
          <cell r="E315">
            <v>1840000</v>
          </cell>
        </row>
        <row r="316">
          <cell r="A316">
            <v>11295336</v>
          </cell>
          <cell r="B316" t="str">
            <v>SABOGAL TAMAYO CARLOS IGNACIO</v>
          </cell>
          <cell r="C316">
            <v>9147048</v>
          </cell>
          <cell r="D316">
            <v>92000</v>
          </cell>
          <cell r="E316">
            <v>1840000</v>
          </cell>
        </row>
        <row r="317">
          <cell r="A317">
            <v>19099525</v>
          </cell>
          <cell r="B317" t="str">
            <v>TUTA ALARCON CARLOS</v>
          </cell>
          <cell r="C317">
            <v>8132614</v>
          </cell>
          <cell r="D317">
            <v>92000</v>
          </cell>
          <cell r="E317">
            <v>1840000</v>
          </cell>
        </row>
        <row r="318">
          <cell r="A318">
            <v>3044895</v>
          </cell>
          <cell r="B318" t="str">
            <v>TAFUR . LUCANO</v>
          </cell>
          <cell r="C318">
            <v>17999879</v>
          </cell>
          <cell r="D318">
            <v>92000</v>
          </cell>
          <cell r="E318">
            <v>1840000</v>
          </cell>
        </row>
        <row r="319">
          <cell r="A319">
            <v>19105002</v>
          </cell>
          <cell r="B319" t="str">
            <v>PIEDRAHITA PASMIÑO CARLOS ARTURO</v>
          </cell>
          <cell r="C319">
            <v>1121498</v>
          </cell>
          <cell r="D319">
            <v>92000</v>
          </cell>
          <cell r="E319">
            <v>1840000</v>
          </cell>
        </row>
        <row r="320">
          <cell r="A320">
            <v>79124771</v>
          </cell>
          <cell r="B320" t="str">
            <v>MEDINA RODRIGUEZ LUIS CARLOS</v>
          </cell>
          <cell r="C320">
            <v>4477023</v>
          </cell>
          <cell r="D320">
            <v>92000</v>
          </cell>
          <cell r="E320">
            <v>1840000</v>
          </cell>
        </row>
        <row r="321">
          <cell r="A321">
            <v>12185319</v>
          </cell>
          <cell r="B321" t="str">
            <v>PEÑA GUTIERREZ JOSE JOAQUIN</v>
          </cell>
          <cell r="C321">
            <v>14518618</v>
          </cell>
          <cell r="D321">
            <v>92000</v>
          </cell>
          <cell r="E321">
            <v>1840000</v>
          </cell>
        </row>
        <row r="322">
          <cell r="A322">
            <v>19204617</v>
          </cell>
          <cell r="B322" t="str">
            <v>LADINO PERALTA RAFAEL EDUARDO</v>
          </cell>
          <cell r="C322">
            <v>10799025</v>
          </cell>
          <cell r="D322">
            <v>92000</v>
          </cell>
          <cell r="E322">
            <v>1840000</v>
          </cell>
        </row>
        <row r="323">
          <cell r="A323">
            <v>92515346</v>
          </cell>
          <cell r="B323" t="str">
            <v>QUINTERO BERTEL QUELBIS ROMAN</v>
          </cell>
          <cell r="C323">
            <v>0</v>
          </cell>
          <cell r="D323">
            <v>92000</v>
          </cell>
          <cell r="E323">
            <v>1840000</v>
          </cell>
        </row>
        <row r="324">
          <cell r="A324">
            <v>19405238</v>
          </cell>
          <cell r="B324" t="str">
            <v>LOZANO DIAZ GABRIEL</v>
          </cell>
          <cell r="C324">
            <v>11874275</v>
          </cell>
          <cell r="D324">
            <v>92000</v>
          </cell>
          <cell r="E324">
            <v>1840000</v>
          </cell>
        </row>
        <row r="325">
          <cell r="A325">
            <v>52113425</v>
          </cell>
          <cell r="B325" t="str">
            <v>TAPIAS SANDOVAL MARISOL DE LA ROS</v>
          </cell>
          <cell r="C325">
            <v>7081734</v>
          </cell>
          <cell r="D325">
            <v>93000</v>
          </cell>
          <cell r="E325">
            <v>1860000</v>
          </cell>
        </row>
        <row r="326">
          <cell r="A326">
            <v>51641976</v>
          </cell>
          <cell r="B326" t="str">
            <v>ESTRADA MONCAYO DORA</v>
          </cell>
          <cell r="C326">
            <v>1938994</v>
          </cell>
          <cell r="D326">
            <v>93000</v>
          </cell>
          <cell r="E326">
            <v>1860000</v>
          </cell>
        </row>
        <row r="327">
          <cell r="A327">
            <v>20858984</v>
          </cell>
          <cell r="B327" t="str">
            <v>CASTRO ORTIZ LAURA LUSMA</v>
          </cell>
          <cell r="C327">
            <v>6970238</v>
          </cell>
          <cell r="D327">
            <v>93000</v>
          </cell>
          <cell r="E327">
            <v>1860000</v>
          </cell>
        </row>
        <row r="328">
          <cell r="A328">
            <v>19282580</v>
          </cell>
          <cell r="B328" t="str">
            <v>LEON CHAVEZ GUSTAVO</v>
          </cell>
          <cell r="C328">
            <v>18078545</v>
          </cell>
          <cell r="D328">
            <v>93000</v>
          </cell>
          <cell r="E328">
            <v>1860000</v>
          </cell>
        </row>
        <row r="329">
          <cell r="A329">
            <v>6873735</v>
          </cell>
          <cell r="B329" t="str">
            <v>RESTREPO NAVARRO ANTONIO JOSE</v>
          </cell>
          <cell r="C329">
            <v>8351780</v>
          </cell>
          <cell r="D329">
            <v>93000</v>
          </cell>
          <cell r="E329">
            <v>1860000</v>
          </cell>
        </row>
        <row r="330">
          <cell r="A330">
            <v>19460947</v>
          </cell>
          <cell r="B330" t="str">
            <v>HUERTAS DIAZ OMAR</v>
          </cell>
          <cell r="C330">
            <v>9917915</v>
          </cell>
          <cell r="D330">
            <v>93000</v>
          </cell>
          <cell r="E330">
            <v>1860000</v>
          </cell>
        </row>
        <row r="331">
          <cell r="A331">
            <v>19372363</v>
          </cell>
          <cell r="B331" t="str">
            <v>SUAREZ SOLER HENRY HERNANDO</v>
          </cell>
          <cell r="C331">
            <v>5197368</v>
          </cell>
          <cell r="D331">
            <v>93000</v>
          </cell>
          <cell r="E331">
            <v>1860000</v>
          </cell>
        </row>
        <row r="332">
          <cell r="A332">
            <v>19407989</v>
          </cell>
          <cell r="B332" t="str">
            <v>VELASQUEZ CONTRERAS ANDRES</v>
          </cell>
          <cell r="C332">
            <v>6244051</v>
          </cell>
          <cell r="D332">
            <v>93000</v>
          </cell>
          <cell r="E332">
            <v>1860000</v>
          </cell>
        </row>
        <row r="333">
          <cell r="A333">
            <v>13350627</v>
          </cell>
          <cell r="B333" t="str">
            <v>CASTILLO CAICEDO JOSE ANGEL</v>
          </cell>
          <cell r="C333">
            <v>4164803</v>
          </cell>
          <cell r="D333">
            <v>93000</v>
          </cell>
          <cell r="E333">
            <v>1860000</v>
          </cell>
        </row>
        <row r="334">
          <cell r="A334">
            <v>93289123</v>
          </cell>
          <cell r="B334" t="str">
            <v>PELAEZ HERNANDEZ RAMON ANTONIO</v>
          </cell>
          <cell r="C334">
            <v>11620393</v>
          </cell>
          <cell r="D334">
            <v>93000</v>
          </cell>
          <cell r="E334">
            <v>1860000</v>
          </cell>
        </row>
        <row r="335">
          <cell r="A335">
            <v>19301516</v>
          </cell>
          <cell r="B335" t="str">
            <v>MATEUS PINEDA CELSO LIBARDO</v>
          </cell>
          <cell r="C335">
            <v>3431519</v>
          </cell>
          <cell r="D335">
            <v>93000</v>
          </cell>
          <cell r="E335">
            <v>1860000</v>
          </cell>
        </row>
        <row r="336">
          <cell r="A336">
            <v>52118322</v>
          </cell>
          <cell r="B336" t="str">
            <v>SAAB MONROY MARLENE RENEE</v>
          </cell>
          <cell r="C336">
            <v>10793393</v>
          </cell>
          <cell r="D336">
            <v>93000</v>
          </cell>
          <cell r="E336">
            <v>1860000</v>
          </cell>
        </row>
        <row r="337">
          <cell r="A337">
            <v>19335978</v>
          </cell>
          <cell r="B337" t="str">
            <v>TELLO MONTEALEGRE MANUEL JOSE</v>
          </cell>
          <cell r="C337">
            <v>10975402</v>
          </cell>
          <cell r="D337">
            <v>93000</v>
          </cell>
          <cell r="E337">
            <v>1860000</v>
          </cell>
        </row>
        <row r="338">
          <cell r="A338">
            <v>2237826</v>
          </cell>
          <cell r="B338" t="str">
            <v>CEBALLOS LOZANO HECTOR LEON</v>
          </cell>
          <cell r="C338">
            <v>7846089</v>
          </cell>
          <cell r="D338">
            <v>93000</v>
          </cell>
          <cell r="E338">
            <v>1860000</v>
          </cell>
        </row>
        <row r="339">
          <cell r="A339">
            <v>19395037</v>
          </cell>
          <cell r="B339" t="str">
            <v>CORTES CONTERAS HENRY</v>
          </cell>
          <cell r="C339">
            <v>8325833</v>
          </cell>
          <cell r="D339">
            <v>93000</v>
          </cell>
          <cell r="E339">
            <v>1860000</v>
          </cell>
        </row>
        <row r="340">
          <cell r="A340">
            <v>79799320</v>
          </cell>
          <cell r="B340" t="str">
            <v>GONZALEZ RUBIO BREAKEY DAVID ANTONIO</v>
          </cell>
          <cell r="C340">
            <v>1550115</v>
          </cell>
          <cell r="D340">
            <v>95000</v>
          </cell>
          <cell r="E340">
            <v>1900000</v>
          </cell>
        </row>
        <row r="341">
          <cell r="A341">
            <v>11370947</v>
          </cell>
          <cell r="B341" t="str">
            <v>CAICEDO VILLALBA JOSE VICENTE</v>
          </cell>
          <cell r="C341">
            <v>14822061</v>
          </cell>
          <cell r="D341">
            <v>96000</v>
          </cell>
          <cell r="E341">
            <v>1920000</v>
          </cell>
        </row>
        <row r="342">
          <cell r="A342">
            <v>81720928</v>
          </cell>
          <cell r="B342" t="str">
            <v>GONZALEZ RAMIREZ MANUEL ALEJANDRO</v>
          </cell>
          <cell r="C342">
            <v>975216</v>
          </cell>
          <cell r="D342">
            <v>96000</v>
          </cell>
          <cell r="E342">
            <v>1920000</v>
          </cell>
        </row>
        <row r="343">
          <cell r="A343">
            <v>3024427</v>
          </cell>
          <cell r="B343" t="str">
            <v>RICO SIERRA RAFAEL</v>
          </cell>
          <cell r="C343">
            <v>10045161</v>
          </cell>
          <cell r="D343">
            <v>97000</v>
          </cell>
          <cell r="E343">
            <v>1940000</v>
          </cell>
        </row>
        <row r="344">
          <cell r="A344">
            <v>51980552</v>
          </cell>
          <cell r="B344" t="str">
            <v>ESPINOSA PORRAS MARTHA LUCIA</v>
          </cell>
          <cell r="C344">
            <v>6359099</v>
          </cell>
          <cell r="D344">
            <v>97000</v>
          </cell>
          <cell r="E344">
            <v>1940000</v>
          </cell>
        </row>
        <row r="345">
          <cell r="A345">
            <v>19405093</v>
          </cell>
          <cell r="B345" t="str">
            <v>CORTES CAMARGO GUILLERMO</v>
          </cell>
          <cell r="C345">
            <v>6915794</v>
          </cell>
          <cell r="D345">
            <v>97000</v>
          </cell>
          <cell r="E345">
            <v>1940000</v>
          </cell>
        </row>
        <row r="346">
          <cell r="A346">
            <v>19187755</v>
          </cell>
          <cell r="B346" t="str">
            <v>OSORIO ARANGO HECTOR</v>
          </cell>
          <cell r="C346">
            <v>11428732</v>
          </cell>
          <cell r="D346">
            <v>97000</v>
          </cell>
          <cell r="E346">
            <v>1940000</v>
          </cell>
        </row>
        <row r="347">
          <cell r="A347">
            <v>79415448</v>
          </cell>
          <cell r="B347" t="str">
            <v>PULIDO PIRAQUIVE BORIS MAURICIO</v>
          </cell>
          <cell r="C347">
            <v>14506529</v>
          </cell>
          <cell r="D347">
            <v>97000</v>
          </cell>
          <cell r="E347">
            <v>1940000</v>
          </cell>
        </row>
        <row r="348">
          <cell r="A348">
            <v>80435510</v>
          </cell>
          <cell r="B348" t="str">
            <v>BUITRAGO VALERO CARLOS JULIO</v>
          </cell>
          <cell r="C348">
            <v>7066074</v>
          </cell>
          <cell r="D348">
            <v>97000</v>
          </cell>
          <cell r="E348">
            <v>1940000</v>
          </cell>
        </row>
        <row r="349">
          <cell r="A349">
            <v>19470890</v>
          </cell>
          <cell r="B349" t="str">
            <v>TORRES GARAY ALEJANDRO</v>
          </cell>
          <cell r="C349">
            <v>11014628</v>
          </cell>
          <cell r="D349">
            <v>97000</v>
          </cell>
          <cell r="E349">
            <v>1940000</v>
          </cell>
        </row>
        <row r="350">
          <cell r="A350">
            <v>17327066</v>
          </cell>
          <cell r="B350" t="str">
            <v>ROJAS HERNANDEZ RICARDO</v>
          </cell>
          <cell r="C350">
            <v>5262128</v>
          </cell>
          <cell r="D350">
            <v>97000</v>
          </cell>
          <cell r="E350">
            <v>1940000</v>
          </cell>
        </row>
        <row r="351">
          <cell r="A351">
            <v>79397784</v>
          </cell>
          <cell r="B351" t="str">
            <v>RIVEROS VERA AXEL</v>
          </cell>
          <cell r="C351">
            <v>5498951</v>
          </cell>
          <cell r="D351">
            <v>97000</v>
          </cell>
          <cell r="E351">
            <v>1940000</v>
          </cell>
        </row>
        <row r="352">
          <cell r="A352">
            <v>79353298</v>
          </cell>
          <cell r="B352" t="str">
            <v>PEREZ PEREZ PEDRO JAVIER</v>
          </cell>
          <cell r="C352">
            <v>5932555</v>
          </cell>
          <cell r="D352">
            <v>97000</v>
          </cell>
          <cell r="E352">
            <v>1940000</v>
          </cell>
        </row>
        <row r="353">
          <cell r="A353">
            <v>12968992</v>
          </cell>
          <cell r="B353" t="str">
            <v>VILLAREAL LUIS ALBERTO</v>
          </cell>
          <cell r="C353">
            <v>5892024</v>
          </cell>
          <cell r="D353">
            <v>97000</v>
          </cell>
          <cell r="E353">
            <v>1940000</v>
          </cell>
        </row>
        <row r="354">
          <cell r="A354">
            <v>19166892</v>
          </cell>
          <cell r="B354" t="str">
            <v>RODRIGUEZ VARGAS BENJAMIN</v>
          </cell>
          <cell r="C354">
            <v>12072056</v>
          </cell>
          <cell r="D354">
            <v>98000</v>
          </cell>
          <cell r="E354">
            <v>1960000</v>
          </cell>
        </row>
        <row r="355">
          <cell r="A355">
            <v>11372404</v>
          </cell>
          <cell r="B355" t="str">
            <v>CAPERA URREGO CESAR ADELMO</v>
          </cell>
          <cell r="C355">
            <v>10124581</v>
          </cell>
          <cell r="D355">
            <v>100000</v>
          </cell>
          <cell r="E355">
            <v>2000000</v>
          </cell>
        </row>
        <row r="356">
          <cell r="A356">
            <v>79261058</v>
          </cell>
          <cell r="B356" t="str">
            <v>RODRIGUEZ MAYORGA ANDRES</v>
          </cell>
          <cell r="C356">
            <v>4629125</v>
          </cell>
          <cell r="D356">
            <v>100000</v>
          </cell>
          <cell r="E356">
            <v>2000000</v>
          </cell>
        </row>
        <row r="357">
          <cell r="A357">
            <v>80260806</v>
          </cell>
          <cell r="B357" t="str">
            <v>RUIZ HERNANDEZ LUIS IGNACIO</v>
          </cell>
          <cell r="C357">
            <v>9773321</v>
          </cell>
          <cell r="D357">
            <v>100000</v>
          </cell>
          <cell r="E357">
            <v>2000000</v>
          </cell>
        </row>
        <row r="358">
          <cell r="A358">
            <v>1026270774</v>
          </cell>
          <cell r="B358" t="str">
            <v>NIÑO HERNANDEZ YEIMI</v>
          </cell>
          <cell r="C358">
            <v>3823032</v>
          </cell>
          <cell r="D358">
            <v>100000</v>
          </cell>
          <cell r="E358">
            <v>2000000</v>
          </cell>
        </row>
        <row r="359">
          <cell r="A359">
            <v>41670353</v>
          </cell>
          <cell r="B359" t="str">
            <v>MENDOZA TORRES MARTHA RUTH</v>
          </cell>
          <cell r="C359">
            <v>6397720</v>
          </cell>
          <cell r="D359">
            <v>100000</v>
          </cell>
          <cell r="E359">
            <v>2000000</v>
          </cell>
        </row>
        <row r="360">
          <cell r="A360">
            <v>1012343373</v>
          </cell>
          <cell r="B360" t="str">
            <v>RODRIGUEZ VILLEGAS CHRISTIAN CAMILO</v>
          </cell>
          <cell r="C360">
            <v>4597120</v>
          </cell>
          <cell r="D360">
            <v>100000</v>
          </cell>
          <cell r="E360">
            <v>2000000</v>
          </cell>
        </row>
        <row r="361">
          <cell r="A361">
            <v>79104376</v>
          </cell>
          <cell r="B361" t="str">
            <v>PACHON GONZALEZ LEONARDO</v>
          </cell>
          <cell r="C361">
            <v>300000</v>
          </cell>
          <cell r="D361">
            <v>100000</v>
          </cell>
          <cell r="E361">
            <v>2000000</v>
          </cell>
        </row>
        <row r="362">
          <cell r="A362">
            <v>5564467</v>
          </cell>
          <cell r="B362" t="str">
            <v>PARRA PINILLA HERNANDO</v>
          </cell>
          <cell r="C362">
            <v>1631700</v>
          </cell>
          <cell r="D362">
            <v>100000</v>
          </cell>
          <cell r="E362">
            <v>2000000</v>
          </cell>
        </row>
        <row r="363">
          <cell r="A363">
            <v>1032357900</v>
          </cell>
          <cell r="B363" t="str">
            <v>PALTA  JULIETTE LORENA</v>
          </cell>
          <cell r="C363">
            <v>2102155</v>
          </cell>
          <cell r="D363">
            <v>100000</v>
          </cell>
          <cell r="E363">
            <v>2000000</v>
          </cell>
        </row>
        <row r="364">
          <cell r="A364">
            <v>17157114</v>
          </cell>
          <cell r="B364" t="str">
            <v>PARDO L'HOESTE JORGE</v>
          </cell>
          <cell r="C364">
            <v>12790768</v>
          </cell>
          <cell r="D364">
            <v>100000</v>
          </cell>
          <cell r="E364">
            <v>2000000</v>
          </cell>
        </row>
        <row r="365">
          <cell r="A365">
            <v>19245662</v>
          </cell>
          <cell r="B365" t="str">
            <v>BUITRAGO CASAS REYNALDO</v>
          </cell>
          <cell r="C365">
            <v>6458700</v>
          </cell>
          <cell r="D365">
            <v>100000</v>
          </cell>
          <cell r="E365">
            <v>2000000</v>
          </cell>
        </row>
        <row r="366">
          <cell r="A366">
            <v>36171151</v>
          </cell>
          <cell r="B366" t="str">
            <v>POLANIA RAMIREZ NELLY</v>
          </cell>
          <cell r="C366">
            <v>2136968</v>
          </cell>
          <cell r="D366">
            <v>100000</v>
          </cell>
          <cell r="E366">
            <v>2000000</v>
          </cell>
        </row>
        <row r="367">
          <cell r="A367">
            <v>51918709</v>
          </cell>
          <cell r="B367" t="str">
            <v>FUENTES CAMARGO GLADYS</v>
          </cell>
          <cell r="C367">
            <v>1325360</v>
          </cell>
          <cell r="D367">
            <v>100000</v>
          </cell>
          <cell r="E367">
            <v>2000000</v>
          </cell>
        </row>
        <row r="368">
          <cell r="A368">
            <v>51871336</v>
          </cell>
          <cell r="B368" t="str">
            <v>CORENA GUTIERREZ ALEXA CRISTINA</v>
          </cell>
          <cell r="C368">
            <v>5953253</v>
          </cell>
          <cell r="D368">
            <v>100000</v>
          </cell>
          <cell r="E368">
            <v>2000000</v>
          </cell>
        </row>
        <row r="369">
          <cell r="A369">
            <v>3000394</v>
          </cell>
          <cell r="B369" t="str">
            <v>COTRINO HERRERA VICTOR MANUEL</v>
          </cell>
          <cell r="C369">
            <v>11609005</v>
          </cell>
          <cell r="D369">
            <v>100000</v>
          </cell>
          <cell r="E369">
            <v>2000000</v>
          </cell>
        </row>
        <row r="370">
          <cell r="A370">
            <v>35325567</v>
          </cell>
          <cell r="B370" t="str">
            <v>BARRIOS CUTIVA GLORIA MARIA</v>
          </cell>
          <cell r="C370">
            <v>6029999</v>
          </cell>
          <cell r="D370">
            <v>100000</v>
          </cell>
          <cell r="E370">
            <v>2000000</v>
          </cell>
        </row>
        <row r="371">
          <cell r="A371">
            <v>2892261</v>
          </cell>
          <cell r="B371" t="str">
            <v>CHAMORRO CHAPETON JUAN DAVID</v>
          </cell>
          <cell r="C371">
            <v>5874282</v>
          </cell>
          <cell r="D371">
            <v>100000</v>
          </cell>
          <cell r="E371">
            <v>2000000</v>
          </cell>
        </row>
        <row r="372">
          <cell r="A372">
            <v>16207049</v>
          </cell>
          <cell r="B372" t="str">
            <v>FLOREZ FLOREZ LUIS ALBERTO</v>
          </cell>
          <cell r="C372">
            <v>5631856</v>
          </cell>
          <cell r="D372">
            <v>100000</v>
          </cell>
          <cell r="E372">
            <v>2000000</v>
          </cell>
        </row>
        <row r="373">
          <cell r="A373">
            <v>53016356</v>
          </cell>
          <cell r="B373" t="str">
            <v>PACHON SALAMANCA JENNY MARCELA</v>
          </cell>
          <cell r="C373">
            <v>6464490</v>
          </cell>
          <cell r="D373">
            <v>100000</v>
          </cell>
          <cell r="E373">
            <v>2000000</v>
          </cell>
        </row>
        <row r="374">
          <cell r="A374">
            <v>80373729</v>
          </cell>
          <cell r="B374" t="str">
            <v>RODRIGUEZ CUEVAS OSCAR</v>
          </cell>
          <cell r="C374">
            <v>100000</v>
          </cell>
          <cell r="D374">
            <v>100000</v>
          </cell>
          <cell r="E374">
            <v>2000000</v>
          </cell>
        </row>
        <row r="375">
          <cell r="A375">
            <v>52531949</v>
          </cell>
          <cell r="B375" t="str">
            <v>AREVALO  NANCY LILIANA</v>
          </cell>
          <cell r="C375">
            <v>1437860</v>
          </cell>
          <cell r="D375">
            <v>100000</v>
          </cell>
          <cell r="E375">
            <v>2000000</v>
          </cell>
        </row>
        <row r="376">
          <cell r="A376">
            <v>53069693</v>
          </cell>
          <cell r="B376" t="str">
            <v>SISSA PINZON SANDRA LILIANA</v>
          </cell>
          <cell r="C376">
            <v>5590925</v>
          </cell>
          <cell r="D376">
            <v>100000</v>
          </cell>
          <cell r="E376">
            <v>2000000</v>
          </cell>
        </row>
        <row r="377">
          <cell r="A377">
            <v>1018424395</v>
          </cell>
          <cell r="B377" t="str">
            <v>MIRANDA VARGAS JENNY PAOLA</v>
          </cell>
          <cell r="C377">
            <v>4298192</v>
          </cell>
          <cell r="D377">
            <v>100000</v>
          </cell>
          <cell r="E377">
            <v>2000000</v>
          </cell>
        </row>
        <row r="378">
          <cell r="A378">
            <v>1018420977</v>
          </cell>
          <cell r="B378" t="str">
            <v>FINO PEÑA YENNY ANDREA</v>
          </cell>
          <cell r="C378">
            <v>3754373</v>
          </cell>
          <cell r="D378">
            <v>100000</v>
          </cell>
          <cell r="E378">
            <v>2000000</v>
          </cell>
        </row>
        <row r="379">
          <cell r="A379">
            <v>80166441</v>
          </cell>
          <cell r="B379" t="str">
            <v>LOPEZ RODRIGUEZ LUIS MIGUEL</v>
          </cell>
          <cell r="C379">
            <v>3420143</v>
          </cell>
          <cell r="D379">
            <v>100000</v>
          </cell>
          <cell r="E379">
            <v>2000000</v>
          </cell>
        </row>
        <row r="380">
          <cell r="A380">
            <v>1024491057</v>
          </cell>
          <cell r="B380" t="str">
            <v>SANCHEZ BRIJALDO JENNY LORENA</v>
          </cell>
          <cell r="C380">
            <v>3702196</v>
          </cell>
          <cell r="D380">
            <v>100000</v>
          </cell>
          <cell r="E380">
            <v>2000000</v>
          </cell>
        </row>
        <row r="381">
          <cell r="A381">
            <v>41788684</v>
          </cell>
          <cell r="B381" t="str">
            <v>TRUJILLO LONDOÑO ADRIANA</v>
          </cell>
          <cell r="C381">
            <v>2892937</v>
          </cell>
          <cell r="D381">
            <v>100000</v>
          </cell>
          <cell r="E381">
            <v>2000000</v>
          </cell>
        </row>
        <row r="382">
          <cell r="A382">
            <v>51949013</v>
          </cell>
          <cell r="B382" t="str">
            <v>RODRIGUEZ OTERO ELIZABETH</v>
          </cell>
          <cell r="C382">
            <v>100000</v>
          </cell>
          <cell r="D382">
            <v>100000</v>
          </cell>
          <cell r="E382">
            <v>2000000</v>
          </cell>
        </row>
        <row r="383">
          <cell r="A383">
            <v>80054782</v>
          </cell>
          <cell r="B383" t="str">
            <v>PRIETO RUIZ OMAR JERONIMO</v>
          </cell>
          <cell r="C383">
            <v>3501423</v>
          </cell>
          <cell r="D383">
            <v>100000</v>
          </cell>
          <cell r="E383">
            <v>2000000</v>
          </cell>
        </row>
        <row r="384">
          <cell r="A384">
            <v>1020741712</v>
          </cell>
          <cell r="B384" t="str">
            <v>MARTINEZ AGUILAR JHON EDISON</v>
          </cell>
          <cell r="C384">
            <v>2999166</v>
          </cell>
          <cell r="D384">
            <v>100000</v>
          </cell>
          <cell r="E384">
            <v>2000000</v>
          </cell>
        </row>
        <row r="385">
          <cell r="A385">
            <v>51853229</v>
          </cell>
          <cell r="B385" t="str">
            <v>TRIVIÑO ALDANA MYRIAM CRISTINA</v>
          </cell>
          <cell r="C385">
            <v>10308859</v>
          </cell>
          <cell r="D385">
            <v>100000</v>
          </cell>
          <cell r="E385">
            <v>2000000</v>
          </cell>
        </row>
        <row r="386">
          <cell r="A386">
            <v>1032406627</v>
          </cell>
          <cell r="B386" t="str">
            <v>VILLA  DIANA CAROLINA</v>
          </cell>
          <cell r="C386">
            <v>1497011</v>
          </cell>
          <cell r="D386">
            <v>100000</v>
          </cell>
          <cell r="E386">
            <v>2000000</v>
          </cell>
        </row>
        <row r="387">
          <cell r="A387">
            <v>19212452</v>
          </cell>
          <cell r="B387" t="str">
            <v>RAMIREZ PEREZ GILBERTO</v>
          </cell>
          <cell r="C387">
            <v>500000</v>
          </cell>
          <cell r="D387">
            <v>100000</v>
          </cell>
          <cell r="E387">
            <v>2000000</v>
          </cell>
        </row>
        <row r="388">
          <cell r="A388">
            <v>1022953801</v>
          </cell>
          <cell r="B388" t="str">
            <v>ROJAS VARGAS MAIRA ALEJANDRA</v>
          </cell>
          <cell r="C388">
            <v>2995608</v>
          </cell>
          <cell r="D388">
            <v>100000</v>
          </cell>
          <cell r="E388">
            <v>2000000</v>
          </cell>
        </row>
        <row r="389">
          <cell r="A389">
            <v>51744919</v>
          </cell>
          <cell r="B389" t="str">
            <v>SARAY ORTIZ BLANCA LUCIA</v>
          </cell>
          <cell r="C389">
            <v>7412355</v>
          </cell>
          <cell r="D389">
            <v>100000</v>
          </cell>
          <cell r="E389">
            <v>2000000</v>
          </cell>
        </row>
        <row r="390">
          <cell r="A390">
            <v>51611194</v>
          </cell>
          <cell r="B390" t="str">
            <v>PALACIOS HUERTAS MARTHA LUCIA</v>
          </cell>
          <cell r="C390">
            <v>13039479</v>
          </cell>
          <cell r="D390">
            <v>100000</v>
          </cell>
          <cell r="E390">
            <v>2000000</v>
          </cell>
        </row>
        <row r="391">
          <cell r="A391">
            <v>19189293</v>
          </cell>
          <cell r="B391" t="str">
            <v>ALBA PULIDO HECTOR</v>
          </cell>
          <cell r="C391">
            <v>1115850</v>
          </cell>
          <cell r="D391">
            <v>100000</v>
          </cell>
          <cell r="E391">
            <v>2000000</v>
          </cell>
        </row>
        <row r="392">
          <cell r="A392">
            <v>51558990</v>
          </cell>
          <cell r="B392" t="str">
            <v>RODRIGUEZ CORTES ELSA ESMERALDA</v>
          </cell>
          <cell r="C392">
            <v>1325360</v>
          </cell>
          <cell r="D392">
            <v>100000</v>
          </cell>
          <cell r="E392">
            <v>2000000</v>
          </cell>
        </row>
        <row r="393">
          <cell r="A393">
            <v>80050293</v>
          </cell>
          <cell r="B393" t="str">
            <v>DIAZ GOMEZ LUIS FELIPE</v>
          </cell>
          <cell r="C393">
            <v>3754657</v>
          </cell>
          <cell r="D393">
            <v>100000</v>
          </cell>
          <cell r="E393">
            <v>2000000</v>
          </cell>
        </row>
        <row r="394">
          <cell r="A394">
            <v>13346939</v>
          </cell>
          <cell r="B394" t="str">
            <v>VALDERRAMA  JAIME ESTEBAN</v>
          </cell>
          <cell r="C394">
            <v>16604639</v>
          </cell>
          <cell r="D394">
            <v>100000</v>
          </cell>
          <cell r="E394">
            <v>2000000</v>
          </cell>
        </row>
        <row r="395">
          <cell r="A395">
            <v>51934531</v>
          </cell>
          <cell r="B395" t="str">
            <v>AYALA GARCIA MARTHA CECILIA</v>
          </cell>
          <cell r="C395">
            <v>10874778</v>
          </cell>
          <cell r="D395">
            <v>100000</v>
          </cell>
          <cell r="E395">
            <v>2000000</v>
          </cell>
        </row>
        <row r="396">
          <cell r="A396">
            <v>6761376</v>
          </cell>
          <cell r="B396" t="str">
            <v>DAZA DAZA JOSE JAIME</v>
          </cell>
          <cell r="C396">
            <v>8535922</v>
          </cell>
          <cell r="D396">
            <v>100000</v>
          </cell>
          <cell r="E396">
            <v>2000000</v>
          </cell>
        </row>
        <row r="397">
          <cell r="A397">
            <v>35457634</v>
          </cell>
          <cell r="B397" t="str">
            <v>PIÑEROS VARGAS ELSA MARIA</v>
          </cell>
          <cell r="C397">
            <v>7689003</v>
          </cell>
          <cell r="D397">
            <v>100000</v>
          </cell>
          <cell r="E397">
            <v>2000000</v>
          </cell>
        </row>
        <row r="398">
          <cell r="A398">
            <v>18410891</v>
          </cell>
          <cell r="B398" t="str">
            <v>LOPEZ SEPULVEDA JOSE HUMBERTO</v>
          </cell>
          <cell r="C398">
            <v>8363677</v>
          </cell>
          <cell r="D398">
            <v>100000</v>
          </cell>
          <cell r="E398">
            <v>2000000</v>
          </cell>
        </row>
        <row r="399">
          <cell r="A399">
            <v>20927299</v>
          </cell>
          <cell r="B399" t="str">
            <v>MARTINEZ BURGOS BLANCA INES</v>
          </cell>
          <cell r="C399">
            <v>5240553</v>
          </cell>
          <cell r="D399">
            <v>100000</v>
          </cell>
          <cell r="E399">
            <v>2000000</v>
          </cell>
        </row>
        <row r="400">
          <cell r="A400">
            <v>41555313</v>
          </cell>
          <cell r="B400" t="str">
            <v>SANTACRUZ DE RUIZ MARIA DE LOS ANGE</v>
          </cell>
          <cell r="C400">
            <v>8716535</v>
          </cell>
          <cell r="D400">
            <v>102000</v>
          </cell>
          <cell r="E400">
            <v>2040000</v>
          </cell>
        </row>
        <row r="401">
          <cell r="A401">
            <v>19458753</v>
          </cell>
          <cell r="B401" t="str">
            <v>LOMBANA SOSA RAFAEL HUMBERTO</v>
          </cell>
          <cell r="C401">
            <v>14893362</v>
          </cell>
          <cell r="D401">
            <v>102000</v>
          </cell>
          <cell r="E401">
            <v>2040000</v>
          </cell>
        </row>
        <row r="402">
          <cell r="A402">
            <v>51816285</v>
          </cell>
          <cell r="B402" t="str">
            <v>VALOIS  LUCERO</v>
          </cell>
          <cell r="C402">
            <v>4948017</v>
          </cell>
          <cell r="D402">
            <v>104000</v>
          </cell>
          <cell r="E402">
            <v>2080000</v>
          </cell>
        </row>
        <row r="403">
          <cell r="A403">
            <v>19204134</v>
          </cell>
          <cell r="B403" t="str">
            <v>BERNAL MORALES ORLANDO</v>
          </cell>
          <cell r="C403">
            <v>20291433</v>
          </cell>
          <cell r="D403">
            <v>104000</v>
          </cell>
          <cell r="E403">
            <v>2080000</v>
          </cell>
        </row>
        <row r="404">
          <cell r="A404">
            <v>26861935</v>
          </cell>
          <cell r="B404" t="str">
            <v>CARDENAS SANCHEZ NINFA STELLA</v>
          </cell>
          <cell r="C404">
            <v>10458117</v>
          </cell>
          <cell r="D404">
            <v>105000</v>
          </cell>
          <cell r="E404">
            <v>2100000</v>
          </cell>
        </row>
        <row r="405">
          <cell r="A405">
            <v>51801118</v>
          </cell>
          <cell r="B405" t="str">
            <v>VELEZ PINZON SANDRA JANET</v>
          </cell>
          <cell r="C405">
            <v>13342010</v>
          </cell>
          <cell r="D405">
            <v>105000</v>
          </cell>
          <cell r="E405">
            <v>2100000</v>
          </cell>
        </row>
        <row r="406">
          <cell r="A406">
            <v>65567</v>
          </cell>
          <cell r="B406" t="str">
            <v>MORALES SANDOVAL ALFONSO</v>
          </cell>
          <cell r="C406">
            <v>11037569</v>
          </cell>
          <cell r="D406">
            <v>105000</v>
          </cell>
          <cell r="E406">
            <v>2100000</v>
          </cell>
        </row>
        <row r="407">
          <cell r="A407">
            <v>19359912</v>
          </cell>
          <cell r="B407" t="str">
            <v>GOMEZ DIAZ OSCAR</v>
          </cell>
          <cell r="C407">
            <v>8935703</v>
          </cell>
          <cell r="D407">
            <v>106000</v>
          </cell>
          <cell r="E407">
            <v>2120000</v>
          </cell>
        </row>
        <row r="408">
          <cell r="A408">
            <v>19420403</v>
          </cell>
          <cell r="B408" t="str">
            <v>ORTIZ RODRIGUEZ PEDRO JORGE</v>
          </cell>
          <cell r="C408">
            <v>1729602</v>
          </cell>
          <cell r="D408">
            <v>106000</v>
          </cell>
          <cell r="E408">
            <v>2120000</v>
          </cell>
        </row>
        <row r="409">
          <cell r="A409">
            <v>41796050</v>
          </cell>
          <cell r="B409" t="str">
            <v>LEDEZMA SANCHEZ MARIA ELENA</v>
          </cell>
          <cell r="C409">
            <v>21531921</v>
          </cell>
          <cell r="D409">
            <v>106000</v>
          </cell>
          <cell r="E409">
            <v>2120000</v>
          </cell>
        </row>
        <row r="410">
          <cell r="A410">
            <v>17076455</v>
          </cell>
          <cell r="B410" t="str">
            <v>RUIZ PACHON JOSE FABIO</v>
          </cell>
          <cell r="C410">
            <v>6090190</v>
          </cell>
          <cell r="D410">
            <v>108000</v>
          </cell>
          <cell r="E410">
            <v>2160000</v>
          </cell>
        </row>
        <row r="411">
          <cell r="A411">
            <v>7488841</v>
          </cell>
          <cell r="B411" t="str">
            <v>CASTRO LOZADA JOSE JAIME</v>
          </cell>
          <cell r="C411">
            <v>8623975</v>
          </cell>
          <cell r="D411">
            <v>108000</v>
          </cell>
          <cell r="E411">
            <v>2160000</v>
          </cell>
        </row>
        <row r="412">
          <cell r="A412">
            <v>39674878</v>
          </cell>
          <cell r="B412" t="str">
            <v>MORA GONZALEZ ANGELICA</v>
          </cell>
          <cell r="C412">
            <v>2620557</v>
          </cell>
          <cell r="D412">
            <v>110000</v>
          </cell>
          <cell r="E412">
            <v>2200000</v>
          </cell>
        </row>
        <row r="413">
          <cell r="A413">
            <v>51946330</v>
          </cell>
          <cell r="B413" t="str">
            <v>GOMEZ HURTADO LILIA</v>
          </cell>
          <cell r="C413">
            <v>8315380</v>
          </cell>
          <cell r="D413">
            <v>110000</v>
          </cell>
          <cell r="E413">
            <v>2200000</v>
          </cell>
        </row>
        <row r="414">
          <cell r="A414">
            <v>39781099</v>
          </cell>
          <cell r="B414" t="str">
            <v>MALAGON ROBAYO CAROLINA</v>
          </cell>
          <cell r="C414">
            <v>10969494</v>
          </cell>
          <cell r="D414">
            <v>110000</v>
          </cell>
          <cell r="E414">
            <v>2200000</v>
          </cell>
        </row>
        <row r="415">
          <cell r="A415">
            <v>79617559</v>
          </cell>
          <cell r="B415" t="str">
            <v>IBARGUEN MURILLO JULIO ERNESTO</v>
          </cell>
          <cell r="C415">
            <v>550000</v>
          </cell>
          <cell r="D415">
            <v>110000</v>
          </cell>
          <cell r="E415">
            <v>2200000</v>
          </cell>
        </row>
        <row r="416">
          <cell r="A416">
            <v>79991038</v>
          </cell>
          <cell r="B416" t="str">
            <v>MARIN PARRA JHON ALEJANDRO</v>
          </cell>
          <cell r="C416">
            <v>4692555</v>
          </cell>
          <cell r="D416">
            <v>112000</v>
          </cell>
          <cell r="E416">
            <v>2240000</v>
          </cell>
        </row>
        <row r="417">
          <cell r="A417">
            <v>19092028</v>
          </cell>
          <cell r="B417" t="str">
            <v>GUERRERO OROZCO JOSE ARLEY</v>
          </cell>
          <cell r="C417">
            <v>13320692</v>
          </cell>
          <cell r="D417">
            <v>113000</v>
          </cell>
          <cell r="E417">
            <v>2260000</v>
          </cell>
        </row>
        <row r="418">
          <cell r="A418">
            <v>39706201</v>
          </cell>
          <cell r="B418" t="str">
            <v>BELLO ESPINOSA MABEL</v>
          </cell>
          <cell r="C418">
            <v>16295707</v>
          </cell>
          <cell r="D418">
            <v>113000</v>
          </cell>
          <cell r="E418">
            <v>2260000</v>
          </cell>
        </row>
        <row r="419">
          <cell r="A419">
            <v>19057712</v>
          </cell>
          <cell r="B419" t="str">
            <v>ESPITIA GAONA CARLOS ALFREDO</v>
          </cell>
          <cell r="C419">
            <v>11913510</v>
          </cell>
          <cell r="D419">
            <v>115000</v>
          </cell>
          <cell r="E419">
            <v>2300000</v>
          </cell>
        </row>
        <row r="420">
          <cell r="A420">
            <v>41442351</v>
          </cell>
          <cell r="B420" t="str">
            <v>BETANCOURT GIRALDO ROSA BLANCA</v>
          </cell>
          <cell r="C420">
            <v>13397577</v>
          </cell>
          <cell r="D420">
            <v>120000</v>
          </cell>
          <cell r="E420">
            <v>2400000</v>
          </cell>
        </row>
        <row r="421">
          <cell r="A421">
            <v>19427113</v>
          </cell>
          <cell r="B421" t="str">
            <v>HERRERA MORENO EFRAIN FERNANDO</v>
          </cell>
          <cell r="C421">
            <v>10130941</v>
          </cell>
          <cell r="D421">
            <v>120000</v>
          </cell>
          <cell r="E421">
            <v>2400000</v>
          </cell>
        </row>
        <row r="422">
          <cell r="A422">
            <v>19427513</v>
          </cell>
          <cell r="B422" t="str">
            <v>MANCIPE PAEZ HENRY ELIECER</v>
          </cell>
          <cell r="C422">
            <v>10598946</v>
          </cell>
          <cell r="D422">
            <v>120000</v>
          </cell>
          <cell r="E422">
            <v>2400000</v>
          </cell>
        </row>
        <row r="423">
          <cell r="A423">
            <v>39660564</v>
          </cell>
          <cell r="B423" t="str">
            <v>BOGOTA GALARZA BLANCA LYDA</v>
          </cell>
          <cell r="C423">
            <v>9782857</v>
          </cell>
          <cell r="D423">
            <v>120000</v>
          </cell>
          <cell r="E423">
            <v>2400000</v>
          </cell>
        </row>
        <row r="424">
          <cell r="A424">
            <v>52309513</v>
          </cell>
          <cell r="B424" t="str">
            <v>SAENZ FONSECA ANGELICA ROCIO</v>
          </cell>
          <cell r="C424">
            <v>1590432</v>
          </cell>
          <cell r="D424">
            <v>120000</v>
          </cell>
          <cell r="E424">
            <v>2400000</v>
          </cell>
        </row>
        <row r="425">
          <cell r="A425">
            <v>19218649</v>
          </cell>
          <cell r="B425" t="str">
            <v>GUARNIZO CUELLAR FABIO</v>
          </cell>
          <cell r="C425">
            <v>8519803</v>
          </cell>
          <cell r="D425">
            <v>120000</v>
          </cell>
          <cell r="E425">
            <v>2400000</v>
          </cell>
        </row>
        <row r="426">
          <cell r="A426">
            <v>79961347</v>
          </cell>
          <cell r="B426" t="str">
            <v>OCAMPO FERRER EDUARDO</v>
          </cell>
          <cell r="C426">
            <v>8584021</v>
          </cell>
          <cell r="D426">
            <v>127000</v>
          </cell>
          <cell r="E426">
            <v>2540000</v>
          </cell>
        </row>
        <row r="427">
          <cell r="A427">
            <v>51607644</v>
          </cell>
          <cell r="B427" t="str">
            <v>TORRES RODRIGUEZ ROSALBA</v>
          </cell>
          <cell r="C427">
            <v>10931622</v>
          </cell>
          <cell r="D427">
            <v>127000</v>
          </cell>
          <cell r="E427">
            <v>2540000</v>
          </cell>
        </row>
        <row r="428">
          <cell r="A428">
            <v>7217078</v>
          </cell>
          <cell r="B428" t="str">
            <v>PARRA PEREZ MARIO ANTONIO</v>
          </cell>
          <cell r="C428">
            <v>6238771</v>
          </cell>
          <cell r="D428">
            <v>130000</v>
          </cell>
          <cell r="E428">
            <v>2600000</v>
          </cell>
        </row>
        <row r="429">
          <cell r="A429">
            <v>19271530</v>
          </cell>
          <cell r="B429" t="str">
            <v>MORA CALVO JESUS</v>
          </cell>
          <cell r="C429">
            <v>18376584</v>
          </cell>
          <cell r="D429">
            <v>130000</v>
          </cell>
          <cell r="E429">
            <v>2600000</v>
          </cell>
        </row>
        <row r="430">
          <cell r="A430">
            <v>79330034</v>
          </cell>
          <cell r="B430" t="str">
            <v>RAMOS ALFONSO LUIS FRANCISCO</v>
          </cell>
          <cell r="C430">
            <v>6475163</v>
          </cell>
          <cell r="D430">
            <v>130000</v>
          </cell>
          <cell r="E430">
            <v>2600000</v>
          </cell>
        </row>
        <row r="431">
          <cell r="A431">
            <v>6748997</v>
          </cell>
          <cell r="B431" t="str">
            <v>RODRIGUEZ ORTEGA JULIO ARMANDO</v>
          </cell>
          <cell r="C431">
            <v>21365436</v>
          </cell>
          <cell r="D431">
            <v>131000</v>
          </cell>
          <cell r="E431">
            <v>2620000</v>
          </cell>
        </row>
        <row r="432">
          <cell r="A432">
            <v>17176598</v>
          </cell>
          <cell r="B432" t="str">
            <v>GRANADOS ALBARRACIN JORGE E.</v>
          </cell>
          <cell r="C432">
            <v>16887386</v>
          </cell>
          <cell r="D432">
            <v>132000</v>
          </cell>
          <cell r="E432">
            <v>2640000</v>
          </cell>
        </row>
        <row r="433">
          <cell r="A433">
            <v>4830860</v>
          </cell>
          <cell r="B433" t="str">
            <v>MEDINA RIVAS ANTONIO</v>
          </cell>
          <cell r="C433">
            <v>22260572</v>
          </cell>
          <cell r="D433">
            <v>132000</v>
          </cell>
          <cell r="E433">
            <v>2640000</v>
          </cell>
        </row>
        <row r="434">
          <cell r="A434">
            <v>79729798</v>
          </cell>
          <cell r="B434" t="str">
            <v>PINZON CORTES JAVIER</v>
          </cell>
          <cell r="C434">
            <v>2202794</v>
          </cell>
          <cell r="D434">
            <v>135000</v>
          </cell>
          <cell r="E434">
            <v>2700000</v>
          </cell>
        </row>
        <row r="435">
          <cell r="A435">
            <v>79270547</v>
          </cell>
          <cell r="B435" t="str">
            <v>RODRIGUEZ CENTENO FERNANDO</v>
          </cell>
          <cell r="C435">
            <v>3644596</v>
          </cell>
          <cell r="D435">
            <v>136000</v>
          </cell>
          <cell r="E435">
            <v>2720000</v>
          </cell>
        </row>
        <row r="436">
          <cell r="A436">
            <v>41568927</v>
          </cell>
          <cell r="B436" t="str">
            <v>AYALA MARTINEZ DELIA ISABEL</v>
          </cell>
          <cell r="C436">
            <v>12385681</v>
          </cell>
          <cell r="D436">
            <v>145000</v>
          </cell>
          <cell r="E436">
            <v>2900000</v>
          </cell>
        </row>
        <row r="437">
          <cell r="A437">
            <v>52078799</v>
          </cell>
          <cell r="B437" t="str">
            <v>LOPEZ CHAVEZ IRVHING DANNELYS</v>
          </cell>
          <cell r="C437">
            <v>10639970</v>
          </cell>
          <cell r="D437">
            <v>145000</v>
          </cell>
          <cell r="E437">
            <v>2900000</v>
          </cell>
        </row>
        <row r="438">
          <cell r="A438">
            <v>79485500</v>
          </cell>
          <cell r="B438" t="str">
            <v>MORANTES SABOGAL LUIS OSWALDO</v>
          </cell>
          <cell r="C438">
            <v>10951350</v>
          </cell>
          <cell r="D438">
            <v>150000</v>
          </cell>
          <cell r="E438">
            <v>3000000</v>
          </cell>
        </row>
        <row r="439">
          <cell r="A439">
            <v>21013052</v>
          </cell>
          <cell r="B439" t="str">
            <v>MARTINEZ RICARDO MERCEDES</v>
          </cell>
          <cell r="C439">
            <v>3230610</v>
          </cell>
          <cell r="D439">
            <v>150000</v>
          </cell>
          <cell r="E439">
            <v>3000000</v>
          </cell>
        </row>
        <row r="440">
          <cell r="A440">
            <v>79569700</v>
          </cell>
          <cell r="B440" t="str">
            <v>LOPEZ SANCHEZ FERNEY ANTONIO</v>
          </cell>
          <cell r="C440">
            <v>1988040</v>
          </cell>
          <cell r="D440">
            <v>150000</v>
          </cell>
          <cell r="E440">
            <v>3000000</v>
          </cell>
        </row>
        <row r="441">
          <cell r="A441">
            <v>10272246</v>
          </cell>
          <cell r="B441" t="str">
            <v>CUARTAS MARIN JUAN CARLOS</v>
          </cell>
          <cell r="C441">
            <v>1828530</v>
          </cell>
          <cell r="D441">
            <v>150000</v>
          </cell>
          <cell r="E441">
            <v>3000000</v>
          </cell>
        </row>
        <row r="442">
          <cell r="A442">
            <v>1016016078</v>
          </cell>
          <cell r="B442" t="str">
            <v>HERNANDEZ BARAJAS PAOLA ANDREA</v>
          </cell>
          <cell r="C442">
            <v>6066023</v>
          </cell>
          <cell r="D442">
            <v>150000</v>
          </cell>
          <cell r="E442">
            <v>3000000</v>
          </cell>
        </row>
        <row r="443">
          <cell r="A443">
            <v>9521819</v>
          </cell>
          <cell r="B443" t="str">
            <v>ALAIX AGUILAR RAFAEL HUMBERTO</v>
          </cell>
          <cell r="C443">
            <v>9165376</v>
          </cell>
          <cell r="D443">
            <v>150000</v>
          </cell>
          <cell r="E443">
            <v>3000000</v>
          </cell>
        </row>
        <row r="444">
          <cell r="A444">
            <v>39636515</v>
          </cell>
          <cell r="B444" t="str">
            <v>RODRIGUEZ 0 OLGA PATRICIA</v>
          </cell>
          <cell r="C444">
            <v>750000</v>
          </cell>
          <cell r="D444">
            <v>150000</v>
          </cell>
          <cell r="E444">
            <v>3000000</v>
          </cell>
        </row>
        <row r="445">
          <cell r="A445">
            <v>52961500</v>
          </cell>
          <cell r="B445" t="str">
            <v>MARQUEZ ZUÑIGA JULIANA</v>
          </cell>
          <cell r="C445">
            <v>4314109</v>
          </cell>
          <cell r="D445">
            <v>150000</v>
          </cell>
          <cell r="E445">
            <v>3000000</v>
          </cell>
        </row>
        <row r="446">
          <cell r="A446">
            <v>42756968</v>
          </cell>
          <cell r="B446" t="str">
            <v>ESTRADA HERRERA FABIOLA</v>
          </cell>
          <cell r="C446">
            <v>14063819</v>
          </cell>
          <cell r="D446">
            <v>150000</v>
          </cell>
          <cell r="E446">
            <v>3000000</v>
          </cell>
        </row>
        <row r="447">
          <cell r="A447">
            <v>8741988</v>
          </cell>
          <cell r="B447" t="str">
            <v>LOBO MARIOTI JAVIER EDUARDO</v>
          </cell>
          <cell r="C447">
            <v>7945700</v>
          </cell>
          <cell r="D447">
            <v>150000</v>
          </cell>
          <cell r="E447">
            <v>3000000</v>
          </cell>
        </row>
        <row r="448">
          <cell r="A448">
            <v>51598163</v>
          </cell>
          <cell r="B448" t="str">
            <v>CORRALES GOMEZ ANA MARIA</v>
          </cell>
          <cell r="C448">
            <v>4397422</v>
          </cell>
          <cell r="D448">
            <v>160000</v>
          </cell>
          <cell r="E448">
            <v>3200000</v>
          </cell>
        </row>
        <row r="449">
          <cell r="A449">
            <v>8241814</v>
          </cell>
          <cell r="B449" t="str">
            <v>ATALAYA ECHAVARRIA ALBERTO JAVIER</v>
          </cell>
          <cell r="C449">
            <v>6941827</v>
          </cell>
          <cell r="D449">
            <v>160000</v>
          </cell>
          <cell r="E449">
            <v>3200000</v>
          </cell>
        </row>
        <row r="450">
          <cell r="A450">
            <v>1016011806</v>
          </cell>
          <cell r="B450" t="str">
            <v>CUERO CAICEDO RUTH ALEXANDRA</v>
          </cell>
          <cell r="C450">
            <v>7525613</v>
          </cell>
          <cell r="D450">
            <v>162500</v>
          </cell>
          <cell r="E450">
            <v>3250000</v>
          </cell>
        </row>
        <row r="451">
          <cell r="A451">
            <v>39660869</v>
          </cell>
          <cell r="B451" t="str">
            <v>RAMIREZ VASQUEZ LEYLA ELVIRA</v>
          </cell>
          <cell r="C451">
            <v>4786387</v>
          </cell>
          <cell r="D451">
            <v>162500</v>
          </cell>
          <cell r="E451">
            <v>3250000</v>
          </cell>
        </row>
        <row r="452">
          <cell r="A452">
            <v>11202127</v>
          </cell>
          <cell r="B452" t="str">
            <v>CARDONA GIRALDO JUAN IGNACIO</v>
          </cell>
          <cell r="C452">
            <v>2196356</v>
          </cell>
          <cell r="D452">
            <v>180000</v>
          </cell>
          <cell r="E452">
            <v>3600000</v>
          </cell>
        </row>
        <row r="453">
          <cell r="A453">
            <v>17125981</v>
          </cell>
          <cell r="B453" t="str">
            <v>BENAVIDES MARTIN JUAN</v>
          </cell>
          <cell r="C453">
            <v>4816200</v>
          </cell>
          <cell r="D453">
            <v>180000</v>
          </cell>
          <cell r="E453">
            <v>3600000</v>
          </cell>
        </row>
        <row r="454">
          <cell r="A454">
            <v>60256101</v>
          </cell>
          <cell r="B454" t="str">
            <v>HERNANDEZ CARVAJAL MARIA EUGENIA</v>
          </cell>
          <cell r="C454">
            <v>925000</v>
          </cell>
          <cell r="D454">
            <v>185000</v>
          </cell>
          <cell r="E454">
            <v>3700000</v>
          </cell>
        </row>
        <row r="455">
          <cell r="A455">
            <v>19177353</v>
          </cell>
          <cell r="B455" t="str">
            <v>SOSA MARQUEZ JOSE HERNANDO</v>
          </cell>
          <cell r="C455">
            <v>15975903</v>
          </cell>
          <cell r="D455">
            <v>187000</v>
          </cell>
          <cell r="E455">
            <v>3740000</v>
          </cell>
        </row>
        <row r="456">
          <cell r="A456">
            <v>19146159</v>
          </cell>
          <cell r="B456" t="str">
            <v>GONZALEZ PAYARES ORLANDO</v>
          </cell>
          <cell r="C456">
            <v>22648043</v>
          </cell>
          <cell r="D456">
            <v>187000</v>
          </cell>
          <cell r="E456">
            <v>3740000</v>
          </cell>
        </row>
        <row r="457">
          <cell r="A457">
            <v>79644342</v>
          </cell>
          <cell r="B457" t="str">
            <v>TORO ARIAS JORGE ELKIN</v>
          </cell>
          <cell r="C457">
            <v>9227211</v>
          </cell>
          <cell r="D457">
            <v>187000</v>
          </cell>
          <cell r="E457">
            <v>3740000</v>
          </cell>
        </row>
        <row r="458">
          <cell r="A458">
            <v>19190363</v>
          </cell>
          <cell r="B458" t="str">
            <v>CELIS PULIDO ELISEO ELIECER</v>
          </cell>
          <cell r="C458">
            <v>8889823</v>
          </cell>
          <cell r="D458">
            <v>187000</v>
          </cell>
          <cell r="E458">
            <v>3740000</v>
          </cell>
        </row>
        <row r="459">
          <cell r="A459">
            <v>52145378</v>
          </cell>
          <cell r="B459" t="str">
            <v>BARBOSA GUERRERO INES XIMENA</v>
          </cell>
          <cell r="C459">
            <v>9598614</v>
          </cell>
          <cell r="D459">
            <v>187000</v>
          </cell>
          <cell r="E459">
            <v>3740000</v>
          </cell>
        </row>
        <row r="460">
          <cell r="A460">
            <v>51625764</v>
          </cell>
          <cell r="B460" t="str">
            <v>RODRIGUEZ GONZALEZ ANA LUZ</v>
          </cell>
          <cell r="C460">
            <v>12929679</v>
          </cell>
          <cell r="D460">
            <v>187000</v>
          </cell>
          <cell r="E460">
            <v>3740000</v>
          </cell>
        </row>
        <row r="461">
          <cell r="A461">
            <v>19219259</v>
          </cell>
          <cell r="B461" t="str">
            <v>CAMARGO NARANJO ALFONSO</v>
          </cell>
          <cell r="C461">
            <v>11617789</v>
          </cell>
          <cell r="D461">
            <v>187000</v>
          </cell>
          <cell r="E461">
            <v>3740000</v>
          </cell>
        </row>
        <row r="462">
          <cell r="A462">
            <v>19200204</v>
          </cell>
          <cell r="B462" t="str">
            <v>FONSECA CORREA ARMANDO</v>
          </cell>
          <cell r="C462">
            <v>7585043</v>
          </cell>
          <cell r="D462">
            <v>187000</v>
          </cell>
          <cell r="E462">
            <v>3740000</v>
          </cell>
        </row>
        <row r="463">
          <cell r="A463">
            <v>41576617</v>
          </cell>
          <cell r="B463" t="str">
            <v>RAMIREZ CALVO PILAR</v>
          </cell>
          <cell r="C463">
            <v>6697161</v>
          </cell>
          <cell r="D463">
            <v>187000</v>
          </cell>
          <cell r="E463">
            <v>3740000</v>
          </cell>
        </row>
        <row r="464">
          <cell r="A464">
            <v>41718565</v>
          </cell>
          <cell r="B464" t="str">
            <v>NARANJO COLORADO LUZ DARY</v>
          </cell>
          <cell r="C464">
            <v>10583491</v>
          </cell>
          <cell r="D464">
            <v>187000</v>
          </cell>
          <cell r="E464">
            <v>3740000</v>
          </cell>
        </row>
        <row r="465">
          <cell r="A465">
            <v>79271918</v>
          </cell>
          <cell r="B465" t="str">
            <v>TRUJILLO LONDOÑO FRANCISCO JAVIER</v>
          </cell>
          <cell r="C465">
            <v>12989365</v>
          </cell>
          <cell r="D465">
            <v>187000</v>
          </cell>
          <cell r="E465">
            <v>3740000</v>
          </cell>
        </row>
        <row r="466">
          <cell r="A466">
            <v>79436066</v>
          </cell>
          <cell r="B466" t="str">
            <v>ZAMBRANO ESCAMILLA CARLOS H.</v>
          </cell>
          <cell r="C466">
            <v>5554884</v>
          </cell>
          <cell r="D466">
            <v>190000</v>
          </cell>
          <cell r="E466">
            <v>3800000</v>
          </cell>
        </row>
        <row r="467">
          <cell r="A467">
            <v>13813832</v>
          </cell>
          <cell r="B467" t="str">
            <v>ROJAS RINCON ARTURO</v>
          </cell>
          <cell r="C467">
            <v>16353024</v>
          </cell>
          <cell r="D467">
            <v>194000</v>
          </cell>
          <cell r="E467">
            <v>3880000</v>
          </cell>
        </row>
        <row r="468">
          <cell r="A468">
            <v>19333154</v>
          </cell>
          <cell r="B468" t="str">
            <v>GUTIERREZ . NESTOR SERGIO</v>
          </cell>
          <cell r="C468">
            <v>7656344</v>
          </cell>
          <cell r="D468">
            <v>194000</v>
          </cell>
          <cell r="E468">
            <v>3880000</v>
          </cell>
        </row>
        <row r="469">
          <cell r="A469">
            <v>2855374</v>
          </cell>
          <cell r="B469" t="str">
            <v>HOYOS MARTINEZ EDUARDO ENRIQUE</v>
          </cell>
          <cell r="C469">
            <v>10537447</v>
          </cell>
          <cell r="D469">
            <v>194000</v>
          </cell>
          <cell r="E469">
            <v>3880000</v>
          </cell>
        </row>
        <row r="470">
          <cell r="A470">
            <v>19368981</v>
          </cell>
          <cell r="B470" t="str">
            <v>OTALORA CASTILLO ALEJANDRO</v>
          </cell>
          <cell r="C470">
            <v>19635955</v>
          </cell>
          <cell r="D470">
            <v>194000</v>
          </cell>
          <cell r="E470">
            <v>3880000</v>
          </cell>
        </row>
        <row r="471">
          <cell r="A471">
            <v>28973146</v>
          </cell>
          <cell r="B471" t="str">
            <v>MOTTA DE CORREA LILIANA</v>
          </cell>
          <cell r="C471">
            <v>24083760</v>
          </cell>
          <cell r="D471">
            <v>194000</v>
          </cell>
          <cell r="E471">
            <v>3880000</v>
          </cell>
        </row>
        <row r="472">
          <cell r="A472">
            <v>17068408</v>
          </cell>
          <cell r="B472" t="str">
            <v>CLAVIJO SANCHEZ EUSEBIO</v>
          </cell>
          <cell r="C472">
            <v>3017449</v>
          </cell>
          <cell r="D472">
            <v>197000</v>
          </cell>
          <cell r="E472">
            <v>3940000</v>
          </cell>
        </row>
        <row r="473">
          <cell r="A473">
            <v>19091211</v>
          </cell>
          <cell r="B473" t="str">
            <v>VALDERRAMA MANTILLA CIRO ALBERTO</v>
          </cell>
          <cell r="C473">
            <v>18801165</v>
          </cell>
          <cell r="D473">
            <v>200000</v>
          </cell>
          <cell r="E473">
            <v>4000000</v>
          </cell>
        </row>
        <row r="474">
          <cell r="A474">
            <v>79215589</v>
          </cell>
          <cell r="B474" t="str">
            <v>RAMIREZ  OSCAR GIOVANNY</v>
          </cell>
          <cell r="C474">
            <v>8842548</v>
          </cell>
          <cell r="D474">
            <v>200000</v>
          </cell>
          <cell r="E474">
            <v>4000000</v>
          </cell>
        </row>
        <row r="475">
          <cell r="A475">
            <v>51967048</v>
          </cell>
          <cell r="B475" t="str">
            <v>LAGOS BEJARANO JENNY</v>
          </cell>
          <cell r="C475">
            <v>200000</v>
          </cell>
          <cell r="D475">
            <v>200000</v>
          </cell>
          <cell r="E475">
            <v>4000000</v>
          </cell>
        </row>
        <row r="476">
          <cell r="A476">
            <v>52038674</v>
          </cell>
          <cell r="B476" t="str">
            <v>BELTRAN BELTRAN NIDIA YANETH</v>
          </cell>
          <cell r="C476">
            <v>3711241</v>
          </cell>
          <cell r="D476">
            <v>200000</v>
          </cell>
          <cell r="E476">
            <v>4000000</v>
          </cell>
        </row>
        <row r="477">
          <cell r="A477">
            <v>79451385</v>
          </cell>
          <cell r="B477" t="str">
            <v>GIRALDO LOPEZ ALVARO</v>
          </cell>
          <cell r="C477">
            <v>2438039</v>
          </cell>
          <cell r="D477">
            <v>200000</v>
          </cell>
          <cell r="E477">
            <v>4000000</v>
          </cell>
        </row>
        <row r="478">
          <cell r="A478">
            <v>41537255</v>
          </cell>
          <cell r="B478" t="str">
            <v>MEDINA BORJA GRACIELA</v>
          </cell>
          <cell r="C478">
            <v>13905860</v>
          </cell>
          <cell r="D478">
            <v>200000</v>
          </cell>
          <cell r="E478">
            <v>4000000</v>
          </cell>
        </row>
        <row r="479">
          <cell r="A479">
            <v>41529543</v>
          </cell>
          <cell r="B479" t="str">
            <v>TOVAR GALVIS ANA SUSANA</v>
          </cell>
          <cell r="C479">
            <v>200000</v>
          </cell>
          <cell r="D479">
            <v>200000</v>
          </cell>
          <cell r="E479">
            <v>4000000</v>
          </cell>
        </row>
        <row r="480">
          <cell r="A480">
            <v>860534359</v>
          </cell>
          <cell r="B480" t="str">
            <v>SINDICATO TRABAJADORES FUAC</v>
          </cell>
          <cell r="C480">
            <v>16087096</v>
          </cell>
          <cell r="D480">
            <v>200000</v>
          </cell>
          <cell r="E480">
            <v>4000000</v>
          </cell>
        </row>
        <row r="481">
          <cell r="A481">
            <v>94520764</v>
          </cell>
          <cell r="B481" t="str">
            <v>GRUESO CASTILLO JORGE MARIO</v>
          </cell>
          <cell r="C481">
            <v>6549433</v>
          </cell>
          <cell r="D481">
            <v>200000</v>
          </cell>
          <cell r="E481">
            <v>4000000</v>
          </cell>
        </row>
        <row r="482">
          <cell r="A482">
            <v>52223613</v>
          </cell>
          <cell r="B482" t="str">
            <v>SANDOVAL AGUIRRE YOMAIRA</v>
          </cell>
          <cell r="C482">
            <v>4097412</v>
          </cell>
          <cell r="D482">
            <v>200000</v>
          </cell>
          <cell r="E482">
            <v>4000000</v>
          </cell>
        </row>
        <row r="483">
          <cell r="A483">
            <v>51715739</v>
          </cell>
          <cell r="B483" t="str">
            <v>RAMIREZ SAENZ ALMA</v>
          </cell>
          <cell r="C483">
            <v>7513838</v>
          </cell>
          <cell r="D483">
            <v>200000</v>
          </cell>
          <cell r="E483">
            <v>4000000</v>
          </cell>
        </row>
        <row r="484">
          <cell r="A484">
            <v>52708291</v>
          </cell>
          <cell r="B484" t="str">
            <v>REVERON PEÑA MARIA ISABEL</v>
          </cell>
          <cell r="C484">
            <v>5772494</v>
          </cell>
          <cell r="D484">
            <v>200000</v>
          </cell>
          <cell r="E484">
            <v>4000000</v>
          </cell>
        </row>
        <row r="485">
          <cell r="A485">
            <v>19476766</v>
          </cell>
          <cell r="B485" t="str">
            <v>MORA ROJAS RENE LEONARDO</v>
          </cell>
          <cell r="C485">
            <v>7088257</v>
          </cell>
          <cell r="D485">
            <v>200000</v>
          </cell>
          <cell r="E485">
            <v>4000000</v>
          </cell>
        </row>
        <row r="486">
          <cell r="A486">
            <v>19222562</v>
          </cell>
          <cell r="B486" t="str">
            <v>DELGADILLO ROJAS CARLOS JULIO</v>
          </cell>
          <cell r="C486">
            <v>4128935</v>
          </cell>
          <cell r="D486">
            <v>200000</v>
          </cell>
          <cell r="E486">
            <v>4000000</v>
          </cell>
        </row>
        <row r="487">
          <cell r="A487">
            <v>51670587</v>
          </cell>
          <cell r="B487" t="str">
            <v>RICO CHAVARRO DIDIMA</v>
          </cell>
          <cell r="C487">
            <v>9028594</v>
          </cell>
          <cell r="D487">
            <v>200000</v>
          </cell>
          <cell r="E487">
            <v>4000000</v>
          </cell>
        </row>
        <row r="488">
          <cell r="A488">
            <v>19280348</v>
          </cell>
          <cell r="B488" t="str">
            <v>GARZON TORRES NESTOR MANUEL</v>
          </cell>
          <cell r="C488">
            <v>14428287</v>
          </cell>
          <cell r="D488">
            <v>200000</v>
          </cell>
          <cell r="E488">
            <v>4000000</v>
          </cell>
        </row>
        <row r="489">
          <cell r="A489">
            <v>19076420</v>
          </cell>
          <cell r="B489" t="str">
            <v>PEÑA VARGAS LUIS HECTOR</v>
          </cell>
          <cell r="C489">
            <v>17922268</v>
          </cell>
          <cell r="D489">
            <v>206000</v>
          </cell>
          <cell r="E489">
            <v>4120000</v>
          </cell>
        </row>
        <row r="490">
          <cell r="A490">
            <v>79627916</v>
          </cell>
          <cell r="B490" t="str">
            <v>PABON QUINTERO WILSON RIGOBERTO</v>
          </cell>
          <cell r="C490">
            <v>4315331</v>
          </cell>
          <cell r="D490">
            <v>210000</v>
          </cell>
          <cell r="E490">
            <v>4200000</v>
          </cell>
        </row>
        <row r="491">
          <cell r="A491">
            <v>17132699</v>
          </cell>
          <cell r="B491" t="str">
            <v>ANDRADE BOLAñOS HUITERVO GABRIEL</v>
          </cell>
          <cell r="C491">
            <v>21266438</v>
          </cell>
          <cell r="D491">
            <v>211000</v>
          </cell>
          <cell r="E491">
            <v>4220000</v>
          </cell>
        </row>
        <row r="492">
          <cell r="A492">
            <v>2928342</v>
          </cell>
          <cell r="B492" t="str">
            <v>SILVA COLMENARES JULIO</v>
          </cell>
          <cell r="C492">
            <v>31545286</v>
          </cell>
          <cell r="D492">
            <v>212000</v>
          </cell>
          <cell r="E492">
            <v>4240000</v>
          </cell>
        </row>
        <row r="493">
          <cell r="A493">
            <v>3282359</v>
          </cell>
          <cell r="B493" t="str">
            <v>CASTAÑO GARCIA JOSE IGNACIO</v>
          </cell>
          <cell r="C493">
            <v>18493843</v>
          </cell>
          <cell r="D493">
            <v>230000</v>
          </cell>
          <cell r="E493">
            <v>4600000</v>
          </cell>
        </row>
        <row r="494">
          <cell r="A494">
            <v>11378743</v>
          </cell>
          <cell r="B494" t="str">
            <v>PEREZ GOMEZ GONZALO CARLOS</v>
          </cell>
          <cell r="C494">
            <v>11815690</v>
          </cell>
          <cell r="D494">
            <v>230000</v>
          </cell>
          <cell r="E494">
            <v>4600000</v>
          </cell>
        </row>
        <row r="495">
          <cell r="A495">
            <v>27982778</v>
          </cell>
          <cell r="B495" t="str">
            <v>RODRIGUEZ HERNANDEZ DORIS NAYIVI</v>
          </cell>
          <cell r="C495">
            <v>17778039</v>
          </cell>
          <cell r="D495">
            <v>250000</v>
          </cell>
          <cell r="E495">
            <v>5000000</v>
          </cell>
        </row>
        <row r="496">
          <cell r="A496">
            <v>51563989</v>
          </cell>
          <cell r="B496" t="str">
            <v>GONZALEZ QUINTERO HILDA H.</v>
          </cell>
          <cell r="C496">
            <v>12746599</v>
          </cell>
          <cell r="D496">
            <v>250000</v>
          </cell>
          <cell r="E496">
            <v>5000000</v>
          </cell>
        </row>
        <row r="497">
          <cell r="A497">
            <v>19466410</v>
          </cell>
          <cell r="B497" t="str">
            <v>PEREZ BUENO RODRIGO</v>
          </cell>
          <cell r="C497">
            <v>7276550</v>
          </cell>
          <cell r="D497">
            <v>250000</v>
          </cell>
          <cell r="E497">
            <v>5000000</v>
          </cell>
        </row>
        <row r="498">
          <cell r="A498">
            <v>19188252</v>
          </cell>
          <cell r="B498" t="str">
            <v>MONTAÑA DIAZ HERMES</v>
          </cell>
          <cell r="C498">
            <v>17189329</v>
          </cell>
          <cell r="D498">
            <v>250000</v>
          </cell>
          <cell r="E498">
            <v>5000000</v>
          </cell>
        </row>
        <row r="499">
          <cell r="A499">
            <v>17122555</v>
          </cell>
          <cell r="B499" t="str">
            <v>LOPEZ VARGAS MEMPHIS</v>
          </cell>
          <cell r="C499">
            <v>2717948</v>
          </cell>
          <cell r="D499">
            <v>258000</v>
          </cell>
          <cell r="E499">
            <v>5160000</v>
          </cell>
        </row>
        <row r="500">
          <cell r="A500">
            <v>11374994</v>
          </cell>
          <cell r="B500" t="str">
            <v>JIMENEZ RAMIREZ LAUREANO</v>
          </cell>
          <cell r="C500">
            <v>10490495</v>
          </cell>
          <cell r="D500">
            <v>272000</v>
          </cell>
          <cell r="E500">
            <v>5440000</v>
          </cell>
        </row>
        <row r="501">
          <cell r="A501">
            <v>51964766</v>
          </cell>
          <cell r="B501" t="str">
            <v>GUTIERREZ MENDOZA LUCIA</v>
          </cell>
          <cell r="C501">
            <v>16897963</v>
          </cell>
          <cell r="D501">
            <v>281000</v>
          </cell>
          <cell r="E501">
            <v>5620000</v>
          </cell>
        </row>
        <row r="502">
          <cell r="A502">
            <v>51868835</v>
          </cell>
          <cell r="B502" t="str">
            <v>CUELLAR PINEDA MONICA ALEANDRA</v>
          </cell>
          <cell r="C502">
            <v>300000</v>
          </cell>
          <cell r="D502">
            <v>300000</v>
          </cell>
          <cell r="E502">
            <v>6000000</v>
          </cell>
        </row>
        <row r="503">
          <cell r="A503">
            <v>79125878</v>
          </cell>
          <cell r="B503" t="str">
            <v>BARRETO FARFAN JORGE ENRIQUE</v>
          </cell>
          <cell r="C503">
            <v>10639140</v>
          </cell>
          <cell r="D503">
            <v>300000</v>
          </cell>
          <cell r="E503">
            <v>6000000</v>
          </cell>
        </row>
        <row r="504">
          <cell r="A504">
            <v>1050265</v>
          </cell>
          <cell r="B504" t="str">
            <v>MORA CARREÑO DIOGENES</v>
          </cell>
          <cell r="C504">
            <v>13244359</v>
          </cell>
          <cell r="D504">
            <v>300000</v>
          </cell>
          <cell r="E504">
            <v>6000000</v>
          </cell>
        </row>
        <row r="505">
          <cell r="A505">
            <v>5993287</v>
          </cell>
          <cell r="B505" t="str">
            <v>MARROQUIN OSPINA DURLEY</v>
          </cell>
          <cell r="C505">
            <v>18743440</v>
          </cell>
          <cell r="D505">
            <v>300000</v>
          </cell>
          <cell r="E505">
            <v>6000000</v>
          </cell>
        </row>
        <row r="506">
          <cell r="A506">
            <v>19268831</v>
          </cell>
          <cell r="B506" t="str">
            <v>CASTILLO SANTOS RAFAEL</v>
          </cell>
          <cell r="C506">
            <v>1500000</v>
          </cell>
          <cell r="D506">
            <v>300000</v>
          </cell>
          <cell r="E506">
            <v>6000000</v>
          </cell>
        </row>
        <row r="507">
          <cell r="A507">
            <v>51751065</v>
          </cell>
          <cell r="B507" t="str">
            <v>GONZALEZ RUBIO COLINA SHIRLEY</v>
          </cell>
          <cell r="C507">
            <v>6000000</v>
          </cell>
          <cell r="D507">
            <v>333000</v>
          </cell>
          <cell r="E507">
            <v>6660000</v>
          </cell>
        </row>
        <row r="508">
          <cell r="A508">
            <v>19377898</v>
          </cell>
          <cell r="B508" t="str">
            <v>HERNANDEZ SANCHEZ CARLOS ALBERTO</v>
          </cell>
          <cell r="C508">
            <v>1750000</v>
          </cell>
          <cell r="D508">
            <v>350000</v>
          </cell>
          <cell r="E508">
            <v>7000000</v>
          </cell>
        </row>
        <row r="509">
          <cell r="A509">
            <v>9523811</v>
          </cell>
          <cell r="B509" t="str">
            <v>RODRIGUEZ LANCHEROS LUIS ENRIQUE</v>
          </cell>
          <cell r="C509">
            <v>5874120</v>
          </cell>
          <cell r="D509">
            <v>360000</v>
          </cell>
          <cell r="E509">
            <v>7200000</v>
          </cell>
        </row>
        <row r="510">
          <cell r="A510">
            <v>4978686</v>
          </cell>
          <cell r="B510" t="str">
            <v>ALMANZA JUNCO CARLOS ALBERTO</v>
          </cell>
          <cell r="C510">
            <v>4801003</v>
          </cell>
          <cell r="D510">
            <v>400000</v>
          </cell>
          <cell r="E510">
            <v>8000000</v>
          </cell>
        </row>
        <row r="511">
          <cell r="A511">
            <v>11301234</v>
          </cell>
          <cell r="B511" t="str">
            <v>GUTIERREZ HERNANDEZ MIGUEL ANGEL</v>
          </cell>
          <cell r="C511">
            <v>24023730</v>
          </cell>
          <cell r="D511">
            <v>400000</v>
          </cell>
          <cell r="E511">
            <v>8000000</v>
          </cell>
        </row>
        <row r="512">
          <cell r="A512">
            <v>79358436</v>
          </cell>
          <cell r="B512" t="str">
            <v>SARMIENTO BARRERA HEBER</v>
          </cell>
          <cell r="C512">
            <v>26102724</v>
          </cell>
          <cell r="D512">
            <v>400000</v>
          </cell>
          <cell r="E512">
            <v>8000000</v>
          </cell>
        </row>
        <row r="513">
          <cell r="A513">
            <v>17053606</v>
          </cell>
          <cell r="B513" t="str">
            <v>SANCHEZ GONZALEZ JOSE MIGUEL</v>
          </cell>
          <cell r="C513">
            <v>25189110</v>
          </cell>
          <cell r="D513">
            <v>500000</v>
          </cell>
          <cell r="E513">
            <v>10000000</v>
          </cell>
        </row>
        <row r="514">
          <cell r="A514">
            <v>79432504</v>
          </cell>
          <cell r="B514" t="str">
            <v>MARTINEZ MESA OSCAR RENE</v>
          </cell>
          <cell r="C514">
            <v>6832667</v>
          </cell>
          <cell r="D514">
            <v>500000</v>
          </cell>
          <cell r="E514">
            <v>10000000</v>
          </cell>
        </row>
        <row r="515">
          <cell r="A515">
            <v>52120925</v>
          </cell>
          <cell r="B515" t="str">
            <v>CARDENAS CIFUENTES DOLLY MARIA</v>
          </cell>
          <cell r="C515">
            <v>4435319</v>
          </cell>
          <cell r="D515">
            <v>500000</v>
          </cell>
          <cell r="E515">
            <v>10000000</v>
          </cell>
        </row>
        <row r="516">
          <cell r="A516">
            <v>14234955</v>
          </cell>
          <cell r="B516" t="str">
            <v>VARON PULIDO ORMINSO</v>
          </cell>
          <cell r="C516">
            <v>6596685</v>
          </cell>
          <cell r="D516">
            <v>535000</v>
          </cell>
          <cell r="E516">
            <v>10700000</v>
          </cell>
        </row>
        <row r="517">
          <cell r="B517" t="str">
            <v>T O T A L E S</v>
          </cell>
          <cell r="C517">
            <v>3656211341</v>
          </cell>
          <cell r="D517">
            <v>50552400</v>
          </cell>
        </row>
        <row r="518">
          <cell r="B518" t="str">
            <v>G R A N   T O T A L</v>
          </cell>
          <cell r="C518">
            <v>3656211341</v>
          </cell>
          <cell r="D518">
            <v>50552400</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79A6-9BE2-4BC1-83A2-EE0DD37355CF}">
  <sheetPr>
    <tabColor theme="1"/>
    <pageSetUpPr fitToPage="1"/>
  </sheetPr>
  <dimension ref="A1:AA243"/>
  <sheetViews>
    <sheetView showGridLines="0" zoomScaleNormal="100" workbookViewId="0">
      <pane xSplit="10" ySplit="4" topLeftCell="S170" activePane="bottomRight" state="frozen"/>
      <selection pane="topRight" activeCell="K1" sqref="K1"/>
      <selection pane="bottomLeft" activeCell="A5" sqref="A5"/>
      <selection pane="bottomRight" activeCell="W176" sqref="W176"/>
    </sheetView>
  </sheetViews>
  <sheetFormatPr baseColWidth="10" defaultColWidth="11.453125" defaultRowHeight="10"/>
  <cols>
    <col min="1" max="1" width="3.54296875" style="95" customWidth="1"/>
    <col min="2" max="2" width="3.6328125" style="96" hidden="1" customWidth="1"/>
    <col min="3" max="3" width="7.81640625" style="107" customWidth="1"/>
    <col min="4" max="4" width="71.6328125" style="107" hidden="1" customWidth="1"/>
    <col min="5" max="5" width="47.08984375" style="107" hidden="1" customWidth="1"/>
    <col min="6" max="6" width="51" style="107" hidden="1" customWidth="1"/>
    <col min="7" max="7" width="29.90625" style="107" customWidth="1"/>
    <col min="8" max="8" width="10" style="95" customWidth="1"/>
    <col min="9" max="9" width="10.90625" style="107" customWidth="1"/>
    <col min="10" max="10" width="11.453125" style="209" customWidth="1"/>
    <col min="11" max="11" width="12.90625" style="210" hidden="1" customWidth="1"/>
    <col min="12" max="12" width="14.54296875" style="95" hidden="1" customWidth="1"/>
    <col min="13" max="13" width="10.6328125" style="95" hidden="1" customWidth="1"/>
    <col min="14" max="14" width="11.90625" style="218" hidden="1" customWidth="1"/>
    <col min="15" max="15" width="10.453125" style="95" hidden="1" customWidth="1"/>
    <col min="16" max="16" width="21.36328125" style="212" hidden="1" customWidth="1"/>
    <col min="17" max="17" width="10.90625" style="107" customWidth="1"/>
    <col min="18" max="18" width="15.453125" style="106" bestFit="1" customWidth="1"/>
    <col min="19" max="19" width="13.36328125" style="220" hidden="1" customWidth="1"/>
    <col min="20" max="20" width="16" style="220" hidden="1" customWidth="1"/>
    <col min="21" max="21" width="12.90625" style="105" customWidth="1"/>
    <col min="22" max="22" width="16" style="105" customWidth="1"/>
    <col min="23" max="24" width="10.54296875" style="105" customWidth="1"/>
    <col min="25" max="25" width="10.54296875" style="106" customWidth="1"/>
    <col min="26" max="26" width="14.36328125" style="106" customWidth="1"/>
    <col min="27" max="27" width="17.08984375" style="105" customWidth="1"/>
    <col min="28" max="16384" width="11.453125" style="107"/>
  </cols>
  <sheetData>
    <row r="1" spans="1:27" ht="15.5">
      <c r="C1" s="97" t="s">
        <v>1409</v>
      </c>
      <c r="D1" s="97"/>
      <c r="E1" s="97"/>
      <c r="F1" s="97"/>
      <c r="G1" s="97"/>
      <c r="H1" s="97"/>
      <c r="I1" s="97"/>
      <c r="J1" s="98"/>
      <c r="K1" s="99"/>
      <c r="L1" s="100"/>
      <c r="N1" s="101"/>
      <c r="O1" s="100"/>
      <c r="P1" s="102"/>
      <c r="Q1" s="102"/>
      <c r="R1" s="103"/>
      <c r="S1" s="104"/>
      <c r="T1" s="104"/>
    </row>
    <row r="2" spans="1:27" ht="17.25" customHeight="1">
      <c r="C2" s="108" t="s">
        <v>1410</v>
      </c>
      <c r="D2" s="100"/>
      <c r="E2" s="100"/>
      <c r="F2" s="100"/>
      <c r="G2" s="108"/>
      <c r="H2" s="100"/>
      <c r="I2" s="100"/>
      <c r="J2" s="98"/>
      <c r="K2" s="99"/>
      <c r="L2" s="100"/>
      <c r="N2" s="101"/>
      <c r="O2" s="100"/>
      <c r="P2" s="102"/>
      <c r="Q2" s="100"/>
      <c r="R2" s="103"/>
      <c r="S2" s="104"/>
      <c r="T2" s="104"/>
    </row>
    <row r="3" spans="1:27" s="112" customFormat="1" ht="25.5" customHeight="1">
      <c r="A3" s="109"/>
      <c r="B3" s="110" t="s">
        <v>1411</v>
      </c>
      <c r="C3" s="110"/>
      <c r="D3" s="110"/>
      <c r="E3" s="110"/>
      <c r="F3" s="110"/>
      <c r="G3" s="110"/>
      <c r="H3" s="110"/>
      <c r="I3" s="110"/>
      <c r="J3" s="110"/>
      <c r="K3" s="110"/>
      <c r="L3" s="110"/>
      <c r="M3" s="110"/>
      <c r="N3" s="110"/>
      <c r="O3" s="110"/>
      <c r="P3" s="110"/>
      <c r="Q3" s="110"/>
      <c r="R3" s="110"/>
      <c r="S3" s="110"/>
      <c r="T3" s="111"/>
      <c r="U3" s="110"/>
      <c r="V3" s="110"/>
      <c r="W3" s="110"/>
      <c r="X3" s="110"/>
      <c r="Y3" s="111"/>
      <c r="Z3" s="111"/>
      <c r="AA3" s="111"/>
    </row>
    <row r="4" spans="1:27" s="119" customFormat="1" ht="43.75" customHeight="1">
      <c r="A4" s="113" t="s">
        <v>1412</v>
      </c>
      <c r="B4" s="114" t="s">
        <v>1413</v>
      </c>
      <c r="C4" s="113" t="s">
        <v>1414</v>
      </c>
      <c r="D4" s="113" t="s">
        <v>1415</v>
      </c>
      <c r="E4" s="113" t="s">
        <v>1416</v>
      </c>
      <c r="F4" s="113" t="s">
        <v>1417</v>
      </c>
      <c r="G4" s="113" t="s">
        <v>1418</v>
      </c>
      <c r="H4" s="113" t="s">
        <v>1419</v>
      </c>
      <c r="I4" s="113" t="s">
        <v>1420</v>
      </c>
      <c r="J4" s="113" t="s">
        <v>1421</v>
      </c>
      <c r="K4" s="115" t="s">
        <v>1422</v>
      </c>
      <c r="L4" s="113" t="s">
        <v>1423</v>
      </c>
      <c r="M4" s="113" t="s">
        <v>1424</v>
      </c>
      <c r="N4" s="116" t="s">
        <v>1425</v>
      </c>
      <c r="O4" s="113" t="s">
        <v>1426</v>
      </c>
      <c r="P4" s="113" t="s">
        <v>1427</v>
      </c>
      <c r="Q4" s="113" t="s">
        <v>1420</v>
      </c>
      <c r="R4" s="117" t="s">
        <v>1428</v>
      </c>
      <c r="S4" s="117" t="s">
        <v>1429</v>
      </c>
      <c r="T4" s="117" t="s">
        <v>1430</v>
      </c>
      <c r="U4" s="118" t="s">
        <v>1431</v>
      </c>
      <c r="V4" s="118" t="s">
        <v>1432</v>
      </c>
      <c r="W4" s="118" t="s">
        <v>1433</v>
      </c>
      <c r="X4" s="118" t="s">
        <v>1434</v>
      </c>
      <c r="Y4" s="117" t="s">
        <v>1435</v>
      </c>
      <c r="Z4" s="117" t="s">
        <v>1436</v>
      </c>
      <c r="AA4" s="118" t="s">
        <v>1437</v>
      </c>
    </row>
    <row r="5" spans="1:27" ht="11.25" customHeight="1">
      <c r="A5" s="120">
        <v>1</v>
      </c>
      <c r="B5" s="121">
        <v>1</v>
      </c>
      <c r="C5" s="122" t="s">
        <v>1438</v>
      </c>
      <c r="D5" s="122" t="s">
        <v>1439</v>
      </c>
      <c r="E5" s="122" t="s">
        <v>1440</v>
      </c>
      <c r="F5" s="123" t="s">
        <v>1441</v>
      </c>
      <c r="G5" s="123" t="s">
        <v>1442</v>
      </c>
      <c r="H5" s="120" t="s">
        <v>1443</v>
      </c>
      <c r="I5" s="124">
        <v>136.4</v>
      </c>
      <c r="J5" s="125" t="s">
        <v>1444</v>
      </c>
      <c r="K5" s="126" t="s">
        <v>1445</v>
      </c>
      <c r="L5" s="120" t="s">
        <v>1446</v>
      </c>
      <c r="M5" s="120">
        <v>996</v>
      </c>
      <c r="N5" s="127">
        <v>39589</v>
      </c>
      <c r="O5" s="120" t="s">
        <v>1447</v>
      </c>
      <c r="P5" s="128" t="s">
        <v>1448</v>
      </c>
      <c r="Q5" s="124">
        <v>136.4</v>
      </c>
      <c r="R5" s="129">
        <v>136.4</v>
      </c>
      <c r="S5" s="130">
        <v>418748117.0868392</v>
      </c>
      <c r="T5" s="131">
        <v>1025818858.5588392</v>
      </c>
      <c r="U5" s="132">
        <v>1978</v>
      </c>
      <c r="V5" s="132" t="s">
        <v>870</v>
      </c>
      <c r="W5" s="132">
        <v>9</v>
      </c>
      <c r="X5" s="132" t="s">
        <v>1449</v>
      </c>
      <c r="Y5" s="133">
        <v>44</v>
      </c>
      <c r="Z5" s="134">
        <v>75</v>
      </c>
      <c r="AA5" s="132">
        <f t="shared" ref="AA5:AA10" si="0">+Z5-Y5</f>
        <v>31</v>
      </c>
    </row>
    <row r="6" spans="1:27">
      <c r="A6" s="120">
        <v>2</v>
      </c>
      <c r="B6" s="121">
        <v>2</v>
      </c>
      <c r="C6" s="122" t="s">
        <v>1438</v>
      </c>
      <c r="D6" s="122" t="s">
        <v>1450</v>
      </c>
      <c r="E6" s="122" t="s">
        <v>1451</v>
      </c>
      <c r="F6" s="123" t="s">
        <v>1452</v>
      </c>
      <c r="G6" s="123" t="s">
        <v>1453</v>
      </c>
      <c r="H6" s="120" t="s">
        <v>1443</v>
      </c>
      <c r="I6" s="124">
        <v>93.46</v>
      </c>
      <c r="J6" s="125" t="s">
        <v>1454</v>
      </c>
      <c r="K6" s="126" t="s">
        <v>1455</v>
      </c>
      <c r="L6" s="120" t="s">
        <v>1456</v>
      </c>
      <c r="M6" s="120">
        <v>996</v>
      </c>
      <c r="N6" s="127">
        <v>39589</v>
      </c>
      <c r="O6" s="120" t="s">
        <v>1447</v>
      </c>
      <c r="P6" s="128" t="s">
        <v>1448</v>
      </c>
      <c r="Q6" s="124">
        <v>93.46</v>
      </c>
      <c r="R6" s="129">
        <v>93.46</v>
      </c>
      <c r="S6" s="130">
        <v>286922280.22680342</v>
      </c>
      <c r="T6" s="131">
        <v>702848148.61080348</v>
      </c>
      <c r="U6" s="132">
        <v>1978</v>
      </c>
      <c r="V6" s="132" t="s">
        <v>870</v>
      </c>
      <c r="W6" s="132">
        <v>9</v>
      </c>
      <c r="X6" s="132" t="s">
        <v>1449</v>
      </c>
      <c r="Y6" s="133">
        <v>44</v>
      </c>
      <c r="Z6" s="134">
        <v>75</v>
      </c>
      <c r="AA6" s="132">
        <f t="shared" si="0"/>
        <v>31</v>
      </c>
    </row>
    <row r="7" spans="1:27">
      <c r="A7" s="120">
        <v>3</v>
      </c>
      <c r="B7" s="121">
        <v>3</v>
      </c>
      <c r="C7" s="122" t="s">
        <v>1438</v>
      </c>
      <c r="D7" s="122" t="s">
        <v>1457</v>
      </c>
      <c r="E7" s="122" t="s">
        <v>1458</v>
      </c>
      <c r="F7" s="123" t="s">
        <v>1459</v>
      </c>
      <c r="G7" s="123" t="s">
        <v>1460</v>
      </c>
      <c r="H7" s="120" t="s">
        <v>1443</v>
      </c>
      <c r="I7" s="124">
        <v>91.64</v>
      </c>
      <c r="J7" s="125" t="s">
        <v>1461</v>
      </c>
      <c r="K7" s="126" t="s">
        <v>1462</v>
      </c>
      <c r="L7" s="120" t="s">
        <v>1463</v>
      </c>
      <c r="M7" s="120">
        <v>996</v>
      </c>
      <c r="N7" s="127">
        <v>39589</v>
      </c>
      <c r="O7" s="120" t="s">
        <v>1447</v>
      </c>
      <c r="P7" s="128" t="s">
        <v>1448</v>
      </c>
      <c r="Q7" s="124">
        <v>91.64</v>
      </c>
      <c r="R7" s="129">
        <v>91.64</v>
      </c>
      <c r="S7" s="130">
        <v>281334878.66450107</v>
      </c>
      <c r="T7" s="131">
        <v>689197563.81650114</v>
      </c>
      <c r="U7" s="132">
        <v>1978</v>
      </c>
      <c r="V7" s="132" t="s">
        <v>870</v>
      </c>
      <c r="W7" s="132">
        <v>9</v>
      </c>
      <c r="X7" s="132" t="s">
        <v>1449</v>
      </c>
      <c r="Y7" s="133">
        <v>44</v>
      </c>
      <c r="Z7" s="134">
        <v>75</v>
      </c>
      <c r="AA7" s="132">
        <f t="shared" si="0"/>
        <v>31</v>
      </c>
    </row>
    <row r="8" spans="1:27">
      <c r="A8" s="120">
        <v>4</v>
      </c>
      <c r="B8" s="121">
        <v>4</v>
      </c>
      <c r="C8" s="122" t="s">
        <v>1438</v>
      </c>
      <c r="D8" s="122" t="s">
        <v>1464</v>
      </c>
      <c r="E8" s="122" t="s">
        <v>1465</v>
      </c>
      <c r="F8" s="123" t="s">
        <v>1466</v>
      </c>
      <c r="G8" s="123" t="s">
        <v>1467</v>
      </c>
      <c r="H8" s="120" t="s">
        <v>1443</v>
      </c>
      <c r="I8" s="124">
        <v>93.17</v>
      </c>
      <c r="J8" s="125" t="s">
        <v>1468</v>
      </c>
      <c r="K8" s="126" t="s">
        <v>1469</v>
      </c>
      <c r="L8" s="120" t="s">
        <v>1470</v>
      </c>
      <c r="M8" s="120">
        <v>996</v>
      </c>
      <c r="N8" s="127">
        <v>39589</v>
      </c>
      <c r="O8" s="120" t="s">
        <v>1447</v>
      </c>
      <c r="P8" s="128" t="s">
        <v>1448</v>
      </c>
      <c r="Q8" s="124">
        <v>93.17</v>
      </c>
      <c r="R8" s="129">
        <v>93.17</v>
      </c>
      <c r="S8" s="130">
        <v>286031979.97786516</v>
      </c>
      <c r="T8" s="131">
        <v>700693035.30586517</v>
      </c>
      <c r="U8" s="132">
        <v>1978</v>
      </c>
      <c r="V8" s="132" t="s">
        <v>870</v>
      </c>
      <c r="W8" s="132">
        <v>9</v>
      </c>
      <c r="X8" s="132" t="s">
        <v>1449</v>
      </c>
      <c r="Y8" s="133">
        <v>44</v>
      </c>
      <c r="Z8" s="134">
        <v>75</v>
      </c>
      <c r="AA8" s="132">
        <f t="shared" si="0"/>
        <v>31</v>
      </c>
    </row>
    <row r="9" spans="1:27">
      <c r="A9" s="120">
        <v>5</v>
      </c>
      <c r="B9" s="121">
        <v>5</v>
      </c>
      <c r="C9" s="122" t="s">
        <v>1438</v>
      </c>
      <c r="D9" s="122" t="s">
        <v>1471</v>
      </c>
      <c r="E9" s="135" t="s">
        <v>1472</v>
      </c>
      <c r="F9" s="123" t="s">
        <v>1473</v>
      </c>
      <c r="G9" s="123" t="s">
        <v>1474</v>
      </c>
      <c r="H9" s="120" t="s">
        <v>1443</v>
      </c>
      <c r="I9" s="124">
        <v>95.07</v>
      </c>
      <c r="J9" s="125" t="s">
        <v>1475</v>
      </c>
      <c r="K9" s="126" t="s">
        <v>1476</v>
      </c>
      <c r="L9" s="120" t="s">
        <v>1477</v>
      </c>
      <c r="M9" s="120">
        <v>1636</v>
      </c>
      <c r="N9" s="127">
        <v>32651</v>
      </c>
      <c r="O9" s="120" t="s">
        <v>1478</v>
      </c>
      <c r="P9" s="128" t="s">
        <v>1448</v>
      </c>
      <c r="Q9" s="124">
        <v>95.07</v>
      </c>
      <c r="R9" s="129">
        <v>95.07</v>
      </c>
      <c r="S9" s="130">
        <v>291864981.60884017</v>
      </c>
      <c r="T9" s="131">
        <v>714984474.24884021</v>
      </c>
      <c r="U9" s="132">
        <v>1978</v>
      </c>
      <c r="V9" s="132" t="s">
        <v>870</v>
      </c>
      <c r="W9" s="132">
        <v>9</v>
      </c>
      <c r="X9" s="132" t="s">
        <v>1449</v>
      </c>
      <c r="Y9" s="133">
        <v>44</v>
      </c>
      <c r="Z9" s="134">
        <v>75</v>
      </c>
      <c r="AA9" s="132">
        <f t="shared" si="0"/>
        <v>31</v>
      </c>
    </row>
    <row r="10" spans="1:27">
      <c r="A10" s="120">
        <v>6</v>
      </c>
      <c r="B10" s="121">
        <v>6</v>
      </c>
      <c r="C10" s="122" t="s">
        <v>1438</v>
      </c>
      <c r="D10" s="122" t="s">
        <v>1479</v>
      </c>
      <c r="E10" s="122" t="s">
        <v>1480</v>
      </c>
      <c r="F10" s="123" t="s">
        <v>1481</v>
      </c>
      <c r="G10" s="123" t="s">
        <v>1482</v>
      </c>
      <c r="H10" s="120" t="s">
        <v>1443</v>
      </c>
      <c r="I10" s="124">
        <v>63.47</v>
      </c>
      <c r="J10" s="125" t="s">
        <v>1483</v>
      </c>
      <c r="K10" s="126" t="s">
        <v>1484</v>
      </c>
      <c r="L10" s="120" t="s">
        <v>1485</v>
      </c>
      <c r="M10" s="120">
        <v>3199</v>
      </c>
      <c r="N10" s="127">
        <v>31047</v>
      </c>
      <c r="O10" s="120" t="s">
        <v>1486</v>
      </c>
      <c r="P10" s="128" t="s">
        <v>1448</v>
      </c>
      <c r="Q10" s="124">
        <v>63.47</v>
      </c>
      <c r="R10" s="129">
        <v>63.47</v>
      </c>
      <c r="S10" s="130">
        <v>194852954.48315015</v>
      </c>
      <c r="T10" s="131">
        <v>477341045.4591502</v>
      </c>
      <c r="U10" s="132">
        <v>1978</v>
      </c>
      <c r="V10" s="132" t="s">
        <v>870</v>
      </c>
      <c r="W10" s="132">
        <v>9</v>
      </c>
      <c r="X10" s="132" t="s">
        <v>1449</v>
      </c>
      <c r="Y10" s="133">
        <v>44</v>
      </c>
      <c r="Z10" s="134">
        <v>75</v>
      </c>
      <c r="AA10" s="132">
        <f t="shared" si="0"/>
        <v>31</v>
      </c>
    </row>
    <row r="11" spans="1:27" s="100" customFormat="1" ht="10.5">
      <c r="A11" s="136"/>
      <c r="B11" s="137">
        <v>6</v>
      </c>
      <c r="C11" s="138" t="s">
        <v>882</v>
      </c>
      <c r="D11" s="138"/>
      <c r="E11" s="138"/>
      <c r="F11" s="139" t="s">
        <v>1487</v>
      </c>
      <c r="G11" s="139"/>
      <c r="H11" s="136"/>
      <c r="I11" s="140">
        <f>SUM(I5:I10)</f>
        <v>573.21</v>
      </c>
      <c r="J11" s="141">
        <v>0</v>
      </c>
      <c r="K11" s="142"/>
      <c r="L11" s="136"/>
      <c r="M11" s="143"/>
      <c r="N11" s="144"/>
      <c r="O11" s="136"/>
      <c r="P11" s="145"/>
      <c r="Q11" s="140">
        <f>SUM(Q5:Q10)</f>
        <v>573.21</v>
      </c>
      <c r="R11" s="146">
        <f t="shared" ref="R11:S11" si="1">SUM(R5:R10)</f>
        <v>573.21</v>
      </c>
      <c r="S11" s="146">
        <f t="shared" si="1"/>
        <v>1759755192.0479994</v>
      </c>
      <c r="T11" s="147">
        <v>4310883126</v>
      </c>
      <c r="U11" s="148"/>
      <c r="V11" s="148"/>
      <c r="W11" s="148"/>
      <c r="X11" s="148"/>
      <c r="Y11" s="149"/>
      <c r="Z11" s="149"/>
      <c r="AA11" s="148"/>
    </row>
    <row r="12" spans="1:27">
      <c r="A12" s="120">
        <v>7</v>
      </c>
      <c r="B12" s="121">
        <v>1</v>
      </c>
      <c r="C12" s="122" t="s">
        <v>1438</v>
      </c>
      <c r="D12" s="122" t="s">
        <v>1488</v>
      </c>
      <c r="E12" s="122" t="s">
        <v>1489</v>
      </c>
      <c r="F12" s="123" t="s">
        <v>1490</v>
      </c>
      <c r="G12" s="123" t="s">
        <v>1491</v>
      </c>
      <c r="H12" s="120">
        <v>201</v>
      </c>
      <c r="I12" s="124">
        <v>418.2</v>
      </c>
      <c r="J12" s="125" t="s">
        <v>1492</v>
      </c>
      <c r="K12" s="126" t="s">
        <v>1493</v>
      </c>
      <c r="L12" s="120" t="s">
        <v>1494</v>
      </c>
      <c r="M12" s="120">
        <v>996</v>
      </c>
      <c r="N12" s="127">
        <v>39589</v>
      </c>
      <c r="O12" s="120" t="s">
        <v>1447</v>
      </c>
      <c r="P12" s="128" t="s">
        <v>1448</v>
      </c>
      <c r="Q12" s="124">
        <v>418.2</v>
      </c>
      <c r="R12" s="150">
        <v>418.2</v>
      </c>
      <c r="S12" s="130">
        <v>1743356992.7943578</v>
      </c>
      <c r="T12" s="130">
        <v>2458905757.3092308</v>
      </c>
      <c r="U12" s="132">
        <v>1978</v>
      </c>
      <c r="V12" s="132" t="s">
        <v>870</v>
      </c>
      <c r="W12" s="132">
        <v>9</v>
      </c>
      <c r="X12" s="132" t="s">
        <v>1449</v>
      </c>
      <c r="Y12" s="133">
        <v>44</v>
      </c>
      <c r="Z12" s="133">
        <v>75</v>
      </c>
      <c r="AA12" s="132">
        <f t="shared" ref="AA12:AA19" si="2">+Z12-Y12</f>
        <v>31</v>
      </c>
    </row>
    <row r="13" spans="1:27">
      <c r="A13" s="120">
        <v>8</v>
      </c>
      <c r="B13" s="121">
        <v>2</v>
      </c>
      <c r="C13" s="122" t="s">
        <v>1438</v>
      </c>
      <c r="D13" s="122" t="s">
        <v>1495</v>
      </c>
      <c r="E13" s="151" t="s">
        <v>1496</v>
      </c>
      <c r="F13" s="123" t="s">
        <v>1497</v>
      </c>
      <c r="G13" s="123" t="s">
        <v>1498</v>
      </c>
      <c r="H13" s="120">
        <v>301</v>
      </c>
      <c r="I13" s="124">
        <v>418.2</v>
      </c>
      <c r="J13" s="125" t="s">
        <v>1499</v>
      </c>
      <c r="K13" s="126" t="s">
        <v>1500</v>
      </c>
      <c r="L13" s="120" t="s">
        <v>1501</v>
      </c>
      <c r="M13" s="120">
        <v>2947</v>
      </c>
      <c r="N13" s="127">
        <v>28347</v>
      </c>
      <c r="O13" s="120" t="s">
        <v>1478</v>
      </c>
      <c r="P13" s="128" t="s">
        <v>1448</v>
      </c>
      <c r="Q13" s="124">
        <v>418.2</v>
      </c>
      <c r="R13" s="150">
        <v>418.2</v>
      </c>
      <c r="S13" s="130">
        <v>1743356992.7943578</v>
      </c>
      <c r="T13" s="130">
        <v>2458905757.3092308</v>
      </c>
      <c r="U13" s="132">
        <v>1978</v>
      </c>
      <c r="V13" s="132" t="s">
        <v>870</v>
      </c>
      <c r="W13" s="132">
        <v>9</v>
      </c>
      <c r="X13" s="132" t="s">
        <v>1449</v>
      </c>
      <c r="Y13" s="133">
        <v>44</v>
      </c>
      <c r="Z13" s="133">
        <v>75</v>
      </c>
      <c r="AA13" s="132">
        <f t="shared" si="2"/>
        <v>31</v>
      </c>
    </row>
    <row r="14" spans="1:27">
      <c r="A14" s="120">
        <v>9</v>
      </c>
      <c r="B14" s="121">
        <v>3</v>
      </c>
      <c r="C14" s="122" t="s">
        <v>1438</v>
      </c>
      <c r="D14" s="122" t="s">
        <v>1502</v>
      </c>
      <c r="E14" s="151" t="s">
        <v>1503</v>
      </c>
      <c r="F14" s="123" t="s">
        <v>1504</v>
      </c>
      <c r="G14" s="123" t="s">
        <v>1505</v>
      </c>
      <c r="H14" s="120">
        <v>401</v>
      </c>
      <c r="I14" s="124">
        <v>418.2</v>
      </c>
      <c r="J14" s="125" t="s">
        <v>1506</v>
      </c>
      <c r="K14" s="126" t="s">
        <v>1507</v>
      </c>
      <c r="L14" s="120" t="s">
        <v>1508</v>
      </c>
      <c r="M14" s="120">
        <v>2947</v>
      </c>
      <c r="N14" s="127">
        <v>28347</v>
      </c>
      <c r="O14" s="120" t="s">
        <v>1478</v>
      </c>
      <c r="P14" s="128" t="s">
        <v>1448</v>
      </c>
      <c r="Q14" s="124">
        <v>418.2</v>
      </c>
      <c r="R14" s="150">
        <v>418.2</v>
      </c>
      <c r="S14" s="130">
        <v>1743356992.7943578</v>
      </c>
      <c r="T14" s="130">
        <v>2458905757.3092308</v>
      </c>
      <c r="U14" s="132">
        <v>1978</v>
      </c>
      <c r="V14" s="132" t="s">
        <v>870</v>
      </c>
      <c r="W14" s="132">
        <v>9</v>
      </c>
      <c r="X14" s="132" t="s">
        <v>1449</v>
      </c>
      <c r="Y14" s="133">
        <v>44</v>
      </c>
      <c r="Z14" s="133">
        <v>75</v>
      </c>
      <c r="AA14" s="132">
        <f t="shared" si="2"/>
        <v>31</v>
      </c>
    </row>
    <row r="15" spans="1:27">
      <c r="A15" s="120">
        <v>10</v>
      </c>
      <c r="B15" s="121">
        <v>4</v>
      </c>
      <c r="C15" s="122" t="s">
        <v>1438</v>
      </c>
      <c r="D15" s="122" t="s">
        <v>1509</v>
      </c>
      <c r="E15" s="151" t="s">
        <v>1510</v>
      </c>
      <c r="F15" s="123" t="s">
        <v>1511</v>
      </c>
      <c r="G15" s="123" t="s">
        <v>1512</v>
      </c>
      <c r="H15" s="120">
        <v>501</v>
      </c>
      <c r="I15" s="124">
        <v>418.2</v>
      </c>
      <c r="J15" s="125" t="s">
        <v>1513</v>
      </c>
      <c r="K15" s="126" t="s">
        <v>1514</v>
      </c>
      <c r="L15" s="120" t="s">
        <v>1515</v>
      </c>
      <c r="M15" s="120">
        <v>2947</v>
      </c>
      <c r="N15" s="127">
        <v>28347</v>
      </c>
      <c r="O15" s="120" t="s">
        <v>1478</v>
      </c>
      <c r="P15" s="128" t="s">
        <v>1448</v>
      </c>
      <c r="Q15" s="124">
        <v>418.2</v>
      </c>
      <c r="R15" s="150">
        <v>418.2</v>
      </c>
      <c r="S15" s="130">
        <v>1743356992.7943578</v>
      </c>
      <c r="T15" s="130">
        <v>2458905757.3092308</v>
      </c>
      <c r="U15" s="132">
        <v>1978</v>
      </c>
      <c r="V15" s="132" t="s">
        <v>870</v>
      </c>
      <c r="W15" s="132">
        <v>9</v>
      </c>
      <c r="X15" s="132" t="s">
        <v>1449</v>
      </c>
      <c r="Y15" s="133">
        <v>44</v>
      </c>
      <c r="Z15" s="133">
        <v>75</v>
      </c>
      <c r="AA15" s="132">
        <f t="shared" si="2"/>
        <v>31</v>
      </c>
    </row>
    <row r="16" spans="1:27">
      <c r="A16" s="120">
        <v>11</v>
      </c>
      <c r="B16" s="121">
        <v>5</v>
      </c>
      <c r="C16" s="122" t="s">
        <v>1438</v>
      </c>
      <c r="D16" s="122" t="s">
        <v>1516</v>
      </c>
      <c r="E16" s="151" t="s">
        <v>1517</v>
      </c>
      <c r="F16" s="123" t="s">
        <v>1518</v>
      </c>
      <c r="G16" s="123" t="s">
        <v>1519</v>
      </c>
      <c r="H16" s="120">
        <v>601</v>
      </c>
      <c r="I16" s="124">
        <v>418.2</v>
      </c>
      <c r="J16" s="125" t="s">
        <v>1520</v>
      </c>
      <c r="K16" s="126" t="s">
        <v>1521</v>
      </c>
      <c r="L16" s="120" t="s">
        <v>1522</v>
      </c>
      <c r="M16" s="120">
        <v>2947</v>
      </c>
      <c r="N16" s="127">
        <v>28347</v>
      </c>
      <c r="O16" s="120" t="s">
        <v>1478</v>
      </c>
      <c r="P16" s="128" t="s">
        <v>1448</v>
      </c>
      <c r="Q16" s="124">
        <v>418.2</v>
      </c>
      <c r="R16" s="150">
        <v>418.2</v>
      </c>
      <c r="S16" s="130">
        <v>1743356992.7943578</v>
      </c>
      <c r="T16" s="130">
        <v>2458905757.3092308</v>
      </c>
      <c r="U16" s="132">
        <v>1978</v>
      </c>
      <c r="V16" s="132" t="s">
        <v>870</v>
      </c>
      <c r="W16" s="132">
        <v>9</v>
      </c>
      <c r="X16" s="132" t="s">
        <v>1449</v>
      </c>
      <c r="Y16" s="133">
        <v>44</v>
      </c>
      <c r="Z16" s="133">
        <v>75</v>
      </c>
      <c r="AA16" s="132">
        <f t="shared" si="2"/>
        <v>31</v>
      </c>
    </row>
    <row r="17" spans="1:27">
      <c r="A17" s="120">
        <v>12</v>
      </c>
      <c r="B17" s="121">
        <v>6</v>
      </c>
      <c r="C17" s="122" t="s">
        <v>1438</v>
      </c>
      <c r="D17" s="122" t="s">
        <v>1523</v>
      </c>
      <c r="E17" s="151" t="s">
        <v>1524</v>
      </c>
      <c r="F17" s="123" t="s">
        <v>1525</v>
      </c>
      <c r="G17" s="123" t="s">
        <v>1526</v>
      </c>
      <c r="H17" s="120">
        <v>701</v>
      </c>
      <c r="I17" s="124">
        <v>418.2</v>
      </c>
      <c r="J17" s="125" t="s">
        <v>1527</v>
      </c>
      <c r="K17" s="126" t="s">
        <v>1528</v>
      </c>
      <c r="L17" s="120" t="s">
        <v>1529</v>
      </c>
      <c r="M17" s="120">
        <v>2947</v>
      </c>
      <c r="N17" s="127">
        <v>28347</v>
      </c>
      <c r="O17" s="120" t="s">
        <v>1478</v>
      </c>
      <c r="P17" s="128" t="s">
        <v>1448</v>
      </c>
      <c r="Q17" s="124">
        <v>418.2</v>
      </c>
      <c r="R17" s="150">
        <v>418.2</v>
      </c>
      <c r="S17" s="130">
        <v>1743356992.7943578</v>
      </c>
      <c r="T17" s="130">
        <v>2458905757.3092308</v>
      </c>
      <c r="U17" s="132">
        <v>1978</v>
      </c>
      <c r="V17" s="132" t="s">
        <v>870</v>
      </c>
      <c r="W17" s="132">
        <v>9</v>
      </c>
      <c r="X17" s="132" t="s">
        <v>1449</v>
      </c>
      <c r="Y17" s="133">
        <v>44</v>
      </c>
      <c r="Z17" s="133">
        <v>75</v>
      </c>
      <c r="AA17" s="132">
        <f t="shared" si="2"/>
        <v>31</v>
      </c>
    </row>
    <row r="18" spans="1:27">
      <c r="A18" s="120">
        <v>13</v>
      </c>
      <c r="B18" s="121">
        <v>7</v>
      </c>
      <c r="C18" s="122" t="s">
        <v>1438</v>
      </c>
      <c r="D18" s="122" t="s">
        <v>1530</v>
      </c>
      <c r="E18" s="151" t="s">
        <v>1531</v>
      </c>
      <c r="F18" s="123" t="s">
        <v>1532</v>
      </c>
      <c r="G18" s="123" t="s">
        <v>1533</v>
      </c>
      <c r="H18" s="120">
        <v>801</v>
      </c>
      <c r="I18" s="124">
        <v>418.2</v>
      </c>
      <c r="J18" s="125" t="s">
        <v>1534</v>
      </c>
      <c r="K18" s="126" t="s">
        <v>1535</v>
      </c>
      <c r="L18" s="120" t="s">
        <v>1536</v>
      </c>
      <c r="M18" s="120">
        <v>2947</v>
      </c>
      <c r="N18" s="127">
        <v>28347</v>
      </c>
      <c r="O18" s="120" t="s">
        <v>1478</v>
      </c>
      <c r="P18" s="128" t="s">
        <v>1448</v>
      </c>
      <c r="Q18" s="124">
        <v>418.2</v>
      </c>
      <c r="R18" s="150">
        <v>418.2</v>
      </c>
      <c r="S18" s="130">
        <v>1743356992.7943578</v>
      </c>
      <c r="T18" s="130">
        <v>2458905757.3092308</v>
      </c>
      <c r="U18" s="132">
        <v>1978</v>
      </c>
      <c r="V18" s="132" t="s">
        <v>870</v>
      </c>
      <c r="W18" s="132">
        <v>9</v>
      </c>
      <c r="X18" s="132" t="s">
        <v>1449</v>
      </c>
      <c r="Y18" s="133">
        <v>44</v>
      </c>
      <c r="Z18" s="133">
        <v>75</v>
      </c>
      <c r="AA18" s="132">
        <f t="shared" si="2"/>
        <v>31</v>
      </c>
    </row>
    <row r="19" spans="1:27">
      <c r="A19" s="120">
        <v>14</v>
      </c>
      <c r="B19" s="121">
        <v>8</v>
      </c>
      <c r="C19" s="122" t="s">
        <v>1438</v>
      </c>
      <c r="D19" s="122" t="s">
        <v>1537</v>
      </c>
      <c r="E19" s="151" t="s">
        <v>1538</v>
      </c>
      <c r="F19" s="123" t="s">
        <v>1539</v>
      </c>
      <c r="G19" s="123" t="s">
        <v>1540</v>
      </c>
      <c r="H19" s="120">
        <v>901</v>
      </c>
      <c r="I19" s="124">
        <v>376.94</v>
      </c>
      <c r="J19" s="125" t="s">
        <v>1541</v>
      </c>
      <c r="K19" s="126" t="s">
        <v>1542</v>
      </c>
      <c r="L19" s="120" t="s">
        <v>1543</v>
      </c>
      <c r="M19" s="120">
        <v>2947</v>
      </c>
      <c r="N19" s="127">
        <v>28347</v>
      </c>
      <c r="O19" s="120" t="s">
        <v>1478</v>
      </c>
      <c r="P19" s="128" t="s">
        <v>1448</v>
      </c>
      <c r="Q19" s="124">
        <v>376.94</v>
      </c>
      <c r="R19" s="150">
        <v>376.94</v>
      </c>
      <c r="S19" s="130">
        <v>1571355774.4234941</v>
      </c>
      <c r="T19" s="130">
        <v>2216307833.9553838</v>
      </c>
      <c r="U19" s="132">
        <v>1978</v>
      </c>
      <c r="V19" s="132" t="s">
        <v>870</v>
      </c>
      <c r="W19" s="132">
        <v>9</v>
      </c>
      <c r="X19" s="132" t="s">
        <v>1449</v>
      </c>
      <c r="Y19" s="133">
        <v>44</v>
      </c>
      <c r="Z19" s="133">
        <v>75</v>
      </c>
      <c r="AA19" s="132">
        <f t="shared" si="2"/>
        <v>31</v>
      </c>
    </row>
    <row r="20" spans="1:27" s="100" customFormat="1" ht="10.5">
      <c r="A20" s="136"/>
      <c r="B20" s="137">
        <v>8</v>
      </c>
      <c r="C20" s="138" t="s">
        <v>882</v>
      </c>
      <c r="D20" s="138"/>
      <c r="E20" s="138"/>
      <c r="F20" s="139" t="s">
        <v>1487</v>
      </c>
      <c r="G20" s="139"/>
      <c r="H20" s="136"/>
      <c r="I20" s="152">
        <f>SUM(I12:I19)</f>
        <v>3304.3399999999997</v>
      </c>
      <c r="J20" s="141">
        <v>0</v>
      </c>
      <c r="K20" s="142"/>
      <c r="L20" s="136"/>
      <c r="M20" s="143"/>
      <c r="N20" s="144"/>
      <c r="O20" s="136"/>
      <c r="P20" s="145"/>
      <c r="Q20" s="152">
        <f>SUM(Q12:Q19)</f>
        <v>3304.3399999999997</v>
      </c>
      <c r="R20" s="146">
        <f t="shared" ref="R20:S20" si="3">SUM(R12:R19)</f>
        <v>3304.3399999999997</v>
      </c>
      <c r="S20" s="146">
        <f t="shared" si="3"/>
        <v>13774854723.983997</v>
      </c>
      <c r="T20" s="147">
        <v>19428648135.119999</v>
      </c>
      <c r="U20" s="153"/>
      <c r="V20" s="153"/>
      <c r="W20" s="153"/>
      <c r="X20" s="153"/>
      <c r="Y20" s="146"/>
      <c r="Z20" s="146"/>
      <c r="AA20" s="153"/>
    </row>
    <row r="21" spans="1:27" ht="11.25" customHeight="1">
      <c r="A21" s="120">
        <v>15</v>
      </c>
      <c r="B21" s="121">
        <v>1</v>
      </c>
      <c r="C21" s="122" t="s">
        <v>1438</v>
      </c>
      <c r="D21" s="122" t="s">
        <v>1544</v>
      </c>
      <c r="E21" s="135" t="s">
        <v>1545</v>
      </c>
      <c r="F21" s="123" t="s">
        <v>1546</v>
      </c>
      <c r="G21" s="123" t="s">
        <v>1547</v>
      </c>
      <c r="H21" s="120" t="s">
        <v>1548</v>
      </c>
      <c r="I21" s="124">
        <v>52.14</v>
      </c>
      <c r="J21" s="125" t="s">
        <v>1549</v>
      </c>
      <c r="K21" s="126" t="s">
        <v>1550</v>
      </c>
      <c r="L21" s="120" t="s">
        <v>1551</v>
      </c>
      <c r="M21" s="120">
        <v>2947</v>
      </c>
      <c r="N21" s="127">
        <v>28347</v>
      </c>
      <c r="O21" s="120" t="s">
        <v>1478</v>
      </c>
      <c r="P21" s="128" t="s">
        <v>1448</v>
      </c>
      <c r="Q21" s="124">
        <v>52.14</v>
      </c>
      <c r="R21" s="150">
        <v>52.14</v>
      </c>
      <c r="S21" s="130">
        <v>209256828.83965614</v>
      </c>
      <c r="T21" s="130">
        <v>291984000</v>
      </c>
      <c r="U21" s="154">
        <v>1978</v>
      </c>
      <c r="V21" s="154" t="s">
        <v>870</v>
      </c>
      <c r="W21" s="154">
        <v>2</v>
      </c>
      <c r="X21" s="155" t="s">
        <v>1449</v>
      </c>
      <c r="Y21" s="150">
        <v>44</v>
      </c>
      <c r="Z21" s="150">
        <v>75</v>
      </c>
      <c r="AA21" s="132">
        <f>+Z21-Y21</f>
        <v>31</v>
      </c>
    </row>
    <row r="22" spans="1:27">
      <c r="A22" s="120">
        <v>16</v>
      </c>
      <c r="B22" s="121">
        <v>2</v>
      </c>
      <c r="C22" s="122" t="s">
        <v>1438</v>
      </c>
      <c r="D22" s="122" t="s">
        <v>1552</v>
      </c>
      <c r="E22" s="135" t="s">
        <v>1553</v>
      </c>
      <c r="F22" s="123" t="s">
        <v>1554</v>
      </c>
      <c r="G22" s="123" t="s">
        <v>1555</v>
      </c>
      <c r="H22" s="120" t="s">
        <v>1556</v>
      </c>
      <c r="I22" s="124">
        <v>29.95</v>
      </c>
      <c r="J22" s="125" t="s">
        <v>1557</v>
      </c>
      <c r="K22" s="126" t="s">
        <v>1558</v>
      </c>
      <c r="L22" s="120" t="s">
        <v>1559</v>
      </c>
      <c r="M22" s="120">
        <v>2947</v>
      </c>
      <c r="N22" s="127">
        <v>28347</v>
      </c>
      <c r="O22" s="120" t="s">
        <v>1478</v>
      </c>
      <c r="P22" s="128" t="s">
        <v>1448</v>
      </c>
      <c r="Q22" s="124">
        <v>29.95</v>
      </c>
      <c r="R22" s="150">
        <v>29.95</v>
      </c>
      <c r="S22" s="130">
        <v>120200268.96332377</v>
      </c>
      <c r="T22" s="130">
        <v>167719999.99999997</v>
      </c>
      <c r="U22" s="154">
        <v>1978</v>
      </c>
      <c r="V22" s="154" t="s">
        <v>870</v>
      </c>
      <c r="W22" s="154">
        <v>2</v>
      </c>
      <c r="X22" s="155" t="s">
        <v>1449</v>
      </c>
      <c r="Y22" s="150">
        <v>44</v>
      </c>
      <c r="Z22" s="150">
        <v>75</v>
      </c>
      <c r="AA22" s="132">
        <f>+Z22-Y22</f>
        <v>31</v>
      </c>
    </row>
    <row r="23" spans="1:27">
      <c r="A23" s="120">
        <v>17</v>
      </c>
      <c r="B23" s="121">
        <v>3</v>
      </c>
      <c r="C23" s="122" t="s">
        <v>1438</v>
      </c>
      <c r="D23" s="122" t="s">
        <v>1560</v>
      </c>
      <c r="E23" s="122" t="s">
        <v>1561</v>
      </c>
      <c r="F23" s="123" t="s">
        <v>1562</v>
      </c>
      <c r="G23" s="123" t="s">
        <v>1563</v>
      </c>
      <c r="H23" s="120" t="s">
        <v>1564</v>
      </c>
      <c r="I23" s="124">
        <v>27.86</v>
      </c>
      <c r="J23" s="125" t="s">
        <v>1565</v>
      </c>
      <c r="K23" s="126" t="s">
        <v>1566</v>
      </c>
      <c r="L23" s="120" t="s">
        <v>1567</v>
      </c>
      <c r="M23" s="120">
        <v>2947</v>
      </c>
      <c r="N23" s="127">
        <v>28347</v>
      </c>
      <c r="O23" s="120" t="s">
        <v>1478</v>
      </c>
      <c r="P23" s="128" t="s">
        <v>1448</v>
      </c>
      <c r="Q23" s="124">
        <v>27.86</v>
      </c>
      <c r="R23" s="150">
        <v>27.86</v>
      </c>
      <c r="S23" s="130">
        <v>111812337.00561602</v>
      </c>
      <c r="T23" s="130">
        <v>156015999.99999997</v>
      </c>
      <c r="U23" s="154">
        <v>1978</v>
      </c>
      <c r="V23" s="154" t="s">
        <v>870</v>
      </c>
      <c r="W23" s="154">
        <v>2</v>
      </c>
      <c r="X23" s="155" t="s">
        <v>1449</v>
      </c>
      <c r="Y23" s="150">
        <v>44</v>
      </c>
      <c r="Z23" s="150">
        <v>75</v>
      </c>
      <c r="AA23" s="132">
        <f>+Z23-Y23</f>
        <v>31</v>
      </c>
    </row>
    <row r="24" spans="1:27">
      <c r="A24" s="120">
        <v>18</v>
      </c>
      <c r="B24" s="121">
        <v>4</v>
      </c>
      <c r="C24" s="122" t="s">
        <v>1438</v>
      </c>
      <c r="D24" s="122" t="s">
        <v>1568</v>
      </c>
      <c r="E24" s="122" t="s">
        <v>1569</v>
      </c>
      <c r="F24" s="123" t="s">
        <v>1570</v>
      </c>
      <c r="G24" s="123" t="s">
        <v>1571</v>
      </c>
      <c r="H24" s="120" t="s">
        <v>1572</v>
      </c>
      <c r="I24" s="124">
        <v>35.08</v>
      </c>
      <c r="J24" s="125" t="s">
        <v>1573</v>
      </c>
      <c r="K24" s="126" t="s">
        <v>1574</v>
      </c>
      <c r="L24" s="120" t="s">
        <v>1575</v>
      </c>
      <c r="M24" s="120">
        <v>2947</v>
      </c>
      <c r="N24" s="127">
        <v>28347</v>
      </c>
      <c r="O24" s="120" t="s">
        <v>1478</v>
      </c>
      <c r="P24" s="128" t="s">
        <v>1448</v>
      </c>
      <c r="Q24" s="124">
        <v>35.08</v>
      </c>
      <c r="R24" s="150">
        <v>35.08</v>
      </c>
      <c r="S24" s="130">
        <v>140788829.22315183</v>
      </c>
      <c r="T24" s="130">
        <v>196447999.99999997</v>
      </c>
      <c r="U24" s="154">
        <v>1978</v>
      </c>
      <c r="V24" s="154" t="s">
        <v>870</v>
      </c>
      <c r="W24" s="154">
        <v>2</v>
      </c>
      <c r="X24" s="155" t="s">
        <v>1449</v>
      </c>
      <c r="Y24" s="150">
        <v>44</v>
      </c>
      <c r="Z24" s="150">
        <v>75</v>
      </c>
      <c r="AA24" s="132">
        <f>+Z24-Y24</f>
        <v>31</v>
      </c>
    </row>
    <row r="25" spans="1:27">
      <c r="A25" s="120">
        <v>19</v>
      </c>
      <c r="B25" s="121">
        <v>5</v>
      </c>
      <c r="C25" s="122" t="s">
        <v>1438</v>
      </c>
      <c r="D25" s="122" t="s">
        <v>1576</v>
      </c>
      <c r="E25" s="135" t="s">
        <v>1577</v>
      </c>
      <c r="F25" s="123" t="s">
        <v>1578</v>
      </c>
      <c r="G25" s="123" t="s">
        <v>1579</v>
      </c>
      <c r="H25" s="120" t="s">
        <v>1580</v>
      </c>
      <c r="I25" s="124">
        <v>36.450000000000003</v>
      </c>
      <c r="J25" s="125" t="s">
        <v>1581</v>
      </c>
      <c r="K25" s="126" t="s">
        <v>1582</v>
      </c>
      <c r="L25" s="120" t="s">
        <v>1583</v>
      </c>
      <c r="M25" s="120">
        <v>2947</v>
      </c>
      <c r="N25" s="127">
        <v>28347</v>
      </c>
      <c r="O25" s="120" t="s">
        <v>1478</v>
      </c>
      <c r="P25" s="128" t="s">
        <v>1448</v>
      </c>
      <c r="Q25" s="124">
        <v>36.450000000000003</v>
      </c>
      <c r="R25" s="150">
        <v>36.450000000000003</v>
      </c>
      <c r="S25" s="130">
        <v>146287138.68825215</v>
      </c>
      <c r="T25" s="130">
        <v>204120000</v>
      </c>
      <c r="U25" s="154">
        <v>1978</v>
      </c>
      <c r="V25" s="154" t="s">
        <v>870</v>
      </c>
      <c r="W25" s="154">
        <v>2</v>
      </c>
      <c r="X25" s="155" t="s">
        <v>1449</v>
      </c>
      <c r="Y25" s="150">
        <v>44</v>
      </c>
      <c r="Z25" s="150">
        <v>75</v>
      </c>
      <c r="AA25" s="132">
        <f>+Z25-Y25</f>
        <v>31</v>
      </c>
    </row>
    <row r="26" spans="1:27" s="100" customFormat="1" ht="10.5" customHeight="1">
      <c r="A26" s="136"/>
      <c r="B26" s="137">
        <v>5</v>
      </c>
      <c r="C26" s="138" t="s">
        <v>882</v>
      </c>
      <c r="D26" s="138"/>
      <c r="E26" s="138"/>
      <c r="F26" s="139" t="s">
        <v>1487</v>
      </c>
      <c r="G26" s="139"/>
      <c r="H26" s="136"/>
      <c r="I26" s="152">
        <f>SUM(I21:I25)</f>
        <v>181.48000000000002</v>
      </c>
      <c r="J26" s="141">
        <v>0</v>
      </c>
      <c r="K26" s="142"/>
      <c r="L26" s="136"/>
      <c r="M26" s="143"/>
      <c r="N26" s="144"/>
      <c r="O26" s="136"/>
      <c r="P26" s="145"/>
      <c r="Q26" s="152">
        <f>SUM(Q21:Q25)</f>
        <v>181.48000000000002</v>
      </c>
      <c r="R26" s="146">
        <f t="shared" ref="R26:S26" si="4">SUM(R21:R25)</f>
        <v>181.48000000000002</v>
      </c>
      <c r="S26" s="146">
        <f t="shared" si="4"/>
        <v>728345402.72000003</v>
      </c>
      <c r="T26" s="147">
        <v>1016288000</v>
      </c>
      <c r="U26" s="153"/>
      <c r="V26" s="153"/>
      <c r="W26" s="153"/>
      <c r="X26" s="153"/>
      <c r="Y26" s="146"/>
      <c r="Z26" s="146"/>
      <c r="AA26" s="153"/>
    </row>
    <row r="27" spans="1:27" ht="11.25" customHeight="1">
      <c r="A27" s="120">
        <v>20</v>
      </c>
      <c r="B27" s="121">
        <v>1</v>
      </c>
      <c r="C27" s="122" t="s">
        <v>1438</v>
      </c>
      <c r="D27" s="122" t="s">
        <v>1584</v>
      </c>
      <c r="E27" s="122" t="s">
        <v>1585</v>
      </c>
      <c r="F27" s="123" t="s">
        <v>1586</v>
      </c>
      <c r="G27" s="123" t="s">
        <v>1587</v>
      </c>
      <c r="H27" s="120">
        <v>202</v>
      </c>
      <c r="I27" s="124">
        <v>162.33000000000001</v>
      </c>
      <c r="J27" s="125" t="s">
        <v>1588</v>
      </c>
      <c r="K27" s="126" t="s">
        <v>1589</v>
      </c>
      <c r="L27" s="120" t="s">
        <v>1590</v>
      </c>
      <c r="M27" s="120">
        <v>3517</v>
      </c>
      <c r="N27" s="127">
        <v>32814</v>
      </c>
      <c r="O27" s="120" t="s">
        <v>1478</v>
      </c>
      <c r="P27" s="128" t="s">
        <v>1448</v>
      </c>
      <c r="Q27" s="124">
        <v>162.33000000000001</v>
      </c>
      <c r="R27" s="150">
        <v>162.33000000000001</v>
      </c>
      <c r="S27" s="130">
        <v>988483717.66084623</v>
      </c>
      <c r="T27" s="130">
        <v>1241824500.0000002</v>
      </c>
      <c r="U27" s="154">
        <v>1985</v>
      </c>
      <c r="V27" s="154" t="s">
        <v>870</v>
      </c>
      <c r="W27" s="154">
        <v>2</v>
      </c>
      <c r="X27" s="155" t="s">
        <v>1449</v>
      </c>
      <c r="Y27" s="150">
        <v>37</v>
      </c>
      <c r="Z27" s="150">
        <v>75</v>
      </c>
      <c r="AA27" s="132">
        <f t="shared" ref="AA27:AA52" si="5">+Z27-Y27</f>
        <v>38</v>
      </c>
    </row>
    <row r="28" spans="1:27">
      <c r="A28" s="120">
        <v>21</v>
      </c>
      <c r="B28" s="121">
        <v>2</v>
      </c>
      <c r="C28" s="122" t="s">
        <v>1438</v>
      </c>
      <c r="D28" s="122" t="s">
        <v>1591</v>
      </c>
      <c r="E28" s="122" t="s">
        <v>1592</v>
      </c>
      <c r="F28" s="123" t="s">
        <v>1593</v>
      </c>
      <c r="G28" s="123" t="s">
        <v>1594</v>
      </c>
      <c r="H28" s="120">
        <v>204</v>
      </c>
      <c r="I28" s="124">
        <v>55.1</v>
      </c>
      <c r="J28" s="125" t="s">
        <v>1595</v>
      </c>
      <c r="K28" s="126" t="s">
        <v>1596</v>
      </c>
      <c r="L28" s="120" t="s">
        <v>1597</v>
      </c>
      <c r="M28" s="120">
        <v>2947</v>
      </c>
      <c r="N28" s="127">
        <v>28347</v>
      </c>
      <c r="O28" s="120" t="s">
        <v>1478</v>
      </c>
      <c r="P28" s="128" t="s">
        <v>1448</v>
      </c>
      <c r="Q28" s="124">
        <v>55.1</v>
      </c>
      <c r="R28" s="150">
        <v>55.1</v>
      </c>
      <c r="S28" s="130">
        <v>335523026.20041043</v>
      </c>
      <c r="T28" s="130">
        <v>421515000.00000006</v>
      </c>
      <c r="U28" s="154">
        <v>1985</v>
      </c>
      <c r="V28" s="154" t="s">
        <v>870</v>
      </c>
      <c r="W28" s="154">
        <v>2</v>
      </c>
      <c r="X28" s="155" t="s">
        <v>1449</v>
      </c>
      <c r="Y28" s="150">
        <v>37</v>
      </c>
      <c r="Z28" s="150">
        <v>75</v>
      </c>
      <c r="AA28" s="132">
        <f t="shared" si="5"/>
        <v>38</v>
      </c>
    </row>
    <row r="29" spans="1:27">
      <c r="A29" s="120">
        <v>22</v>
      </c>
      <c r="B29" s="121">
        <v>3</v>
      </c>
      <c r="C29" s="122" t="s">
        <v>1438</v>
      </c>
      <c r="D29" s="122" t="s">
        <v>1598</v>
      </c>
      <c r="E29" s="122" t="s">
        <v>1592</v>
      </c>
      <c r="F29" s="123" t="s">
        <v>1599</v>
      </c>
      <c r="G29" s="123" t="s">
        <v>1600</v>
      </c>
      <c r="H29" s="120">
        <v>206</v>
      </c>
      <c r="I29" s="124">
        <v>55.3</v>
      </c>
      <c r="J29" s="125" t="s">
        <v>1601</v>
      </c>
      <c r="K29" s="126" t="s">
        <v>1602</v>
      </c>
      <c r="L29" s="120" t="s">
        <v>1603</v>
      </c>
      <c r="M29" s="120">
        <v>2947</v>
      </c>
      <c r="N29" s="127">
        <v>28347</v>
      </c>
      <c r="O29" s="120" t="s">
        <v>1478</v>
      </c>
      <c r="P29" s="128" t="s">
        <v>1448</v>
      </c>
      <c r="Q29" s="124">
        <v>55.3</v>
      </c>
      <c r="R29" s="150">
        <v>55.3</v>
      </c>
      <c r="S29" s="130">
        <v>336740895.62400532</v>
      </c>
      <c r="T29" s="130">
        <v>423045000</v>
      </c>
      <c r="U29" s="154">
        <v>1985</v>
      </c>
      <c r="V29" s="154" t="s">
        <v>870</v>
      </c>
      <c r="W29" s="154">
        <v>2</v>
      </c>
      <c r="X29" s="155" t="s">
        <v>1449</v>
      </c>
      <c r="Y29" s="150">
        <v>37</v>
      </c>
      <c r="Z29" s="150">
        <v>75</v>
      </c>
      <c r="AA29" s="132">
        <f t="shared" si="5"/>
        <v>38</v>
      </c>
    </row>
    <row r="30" spans="1:27">
      <c r="A30" s="120">
        <v>23</v>
      </c>
      <c r="B30" s="121">
        <v>4</v>
      </c>
      <c r="C30" s="122" t="s">
        <v>1438</v>
      </c>
      <c r="D30" s="122" t="s">
        <v>1604</v>
      </c>
      <c r="E30" s="122" t="s">
        <v>1592</v>
      </c>
      <c r="F30" s="123" t="s">
        <v>1605</v>
      </c>
      <c r="G30" s="123" t="s">
        <v>1606</v>
      </c>
      <c r="H30" s="120">
        <v>208</v>
      </c>
      <c r="I30" s="124">
        <v>50.64</v>
      </c>
      <c r="J30" s="125" t="s">
        <v>1607</v>
      </c>
      <c r="K30" s="126" t="s">
        <v>1608</v>
      </c>
      <c r="L30" s="120" t="s">
        <v>1609</v>
      </c>
      <c r="M30" s="120">
        <v>2947</v>
      </c>
      <c r="N30" s="127">
        <v>28347</v>
      </c>
      <c r="O30" s="120" t="s">
        <v>1478</v>
      </c>
      <c r="P30" s="128" t="s">
        <v>1448</v>
      </c>
      <c r="Q30" s="124">
        <v>50.64</v>
      </c>
      <c r="R30" s="150">
        <v>50.64</v>
      </c>
      <c r="S30" s="130">
        <v>308364538.05424291</v>
      </c>
      <c r="T30" s="130">
        <v>387396000.00000006</v>
      </c>
      <c r="U30" s="154">
        <v>1985</v>
      </c>
      <c r="V30" s="154" t="s">
        <v>870</v>
      </c>
      <c r="W30" s="154">
        <v>2</v>
      </c>
      <c r="X30" s="155" t="s">
        <v>1449</v>
      </c>
      <c r="Y30" s="150">
        <v>37</v>
      </c>
      <c r="Z30" s="150">
        <v>75</v>
      </c>
      <c r="AA30" s="132">
        <f t="shared" si="5"/>
        <v>38</v>
      </c>
    </row>
    <row r="31" spans="1:27">
      <c r="A31" s="120">
        <v>24</v>
      </c>
      <c r="B31" s="121">
        <v>5</v>
      </c>
      <c r="C31" s="122" t="s">
        <v>1438</v>
      </c>
      <c r="D31" s="122" t="s">
        <v>1610</v>
      </c>
      <c r="E31" s="122" t="s">
        <v>1592</v>
      </c>
      <c r="F31" s="123" t="s">
        <v>1611</v>
      </c>
      <c r="G31" s="123" t="s">
        <v>1612</v>
      </c>
      <c r="H31" s="120">
        <v>210</v>
      </c>
      <c r="I31" s="124">
        <v>50.69</v>
      </c>
      <c r="J31" s="125" t="s">
        <v>1613</v>
      </c>
      <c r="K31" s="126" t="s">
        <v>1614</v>
      </c>
      <c r="L31" s="120" t="s">
        <v>1615</v>
      </c>
      <c r="M31" s="120">
        <v>2947</v>
      </c>
      <c r="N31" s="127">
        <v>28347</v>
      </c>
      <c r="O31" s="120" t="s">
        <v>1478</v>
      </c>
      <c r="P31" s="128" t="s">
        <v>1448</v>
      </c>
      <c r="Q31" s="124">
        <v>50.69</v>
      </c>
      <c r="R31" s="150">
        <v>50.69</v>
      </c>
      <c r="S31" s="130">
        <v>308669005.41014159</v>
      </c>
      <c r="T31" s="130">
        <v>387778500</v>
      </c>
      <c r="U31" s="154">
        <v>1985</v>
      </c>
      <c r="V31" s="154" t="s">
        <v>870</v>
      </c>
      <c r="W31" s="154">
        <v>2</v>
      </c>
      <c r="X31" s="155" t="s">
        <v>1449</v>
      </c>
      <c r="Y31" s="150">
        <v>37</v>
      </c>
      <c r="Z31" s="150">
        <v>75</v>
      </c>
      <c r="AA31" s="132">
        <f t="shared" si="5"/>
        <v>38</v>
      </c>
    </row>
    <row r="32" spans="1:27">
      <c r="A32" s="120">
        <v>25</v>
      </c>
      <c r="B32" s="121">
        <v>6</v>
      </c>
      <c r="C32" s="122" t="s">
        <v>1438</v>
      </c>
      <c r="D32" s="122" t="s">
        <v>1616</v>
      </c>
      <c r="E32" s="122" t="s">
        <v>1592</v>
      </c>
      <c r="F32" s="123" t="s">
        <v>1617</v>
      </c>
      <c r="G32" s="123" t="s">
        <v>1618</v>
      </c>
      <c r="H32" s="120">
        <v>212</v>
      </c>
      <c r="I32" s="124">
        <v>46.05</v>
      </c>
      <c r="J32" s="125" t="s">
        <v>1619</v>
      </c>
      <c r="K32" s="126" t="s">
        <v>1620</v>
      </c>
      <c r="L32" s="120" t="s">
        <v>1621</v>
      </c>
      <c r="M32" s="120">
        <v>2947</v>
      </c>
      <c r="N32" s="127">
        <v>28347</v>
      </c>
      <c r="O32" s="120" t="s">
        <v>1478</v>
      </c>
      <c r="P32" s="128" t="s">
        <v>1448</v>
      </c>
      <c r="Q32" s="124">
        <v>46.05</v>
      </c>
      <c r="R32" s="150">
        <v>46.05</v>
      </c>
      <c r="S32" s="130">
        <v>280414434.78273863</v>
      </c>
      <c r="T32" s="130">
        <v>352282500</v>
      </c>
      <c r="U32" s="154">
        <v>1985</v>
      </c>
      <c r="V32" s="154" t="s">
        <v>870</v>
      </c>
      <c r="W32" s="154">
        <v>2</v>
      </c>
      <c r="X32" s="155" t="s">
        <v>1449</v>
      </c>
      <c r="Y32" s="150">
        <v>37</v>
      </c>
      <c r="Z32" s="150">
        <v>75</v>
      </c>
      <c r="AA32" s="132">
        <f t="shared" si="5"/>
        <v>38</v>
      </c>
    </row>
    <row r="33" spans="1:27">
      <c r="A33" s="120">
        <v>26</v>
      </c>
      <c r="B33" s="121">
        <v>7</v>
      </c>
      <c r="C33" s="122" t="s">
        <v>1438</v>
      </c>
      <c r="D33" s="122" t="s">
        <v>1622</v>
      </c>
      <c r="E33" s="122" t="s">
        <v>1592</v>
      </c>
      <c r="F33" s="123" t="s">
        <v>1623</v>
      </c>
      <c r="G33" s="123" t="s">
        <v>1624</v>
      </c>
      <c r="H33" s="120">
        <v>214</v>
      </c>
      <c r="I33" s="124">
        <v>41.64</v>
      </c>
      <c r="J33" s="125" t="s">
        <v>1625</v>
      </c>
      <c r="K33" s="126" t="s">
        <v>1626</v>
      </c>
      <c r="L33" s="120" t="s">
        <v>1627</v>
      </c>
      <c r="M33" s="120">
        <v>2947</v>
      </c>
      <c r="N33" s="127">
        <v>28347</v>
      </c>
      <c r="O33" s="120" t="s">
        <v>1478</v>
      </c>
      <c r="P33" s="128" t="s">
        <v>1448</v>
      </c>
      <c r="Q33" s="124">
        <v>41.64</v>
      </c>
      <c r="R33" s="150">
        <v>41.64</v>
      </c>
      <c r="S33" s="130">
        <v>253560413.99246988</v>
      </c>
      <c r="T33" s="130">
        <v>318546000.00000006</v>
      </c>
      <c r="U33" s="154">
        <v>1985</v>
      </c>
      <c r="V33" s="154" t="s">
        <v>870</v>
      </c>
      <c r="W33" s="154">
        <v>2</v>
      </c>
      <c r="X33" s="155" t="s">
        <v>1449</v>
      </c>
      <c r="Y33" s="150">
        <v>37</v>
      </c>
      <c r="Z33" s="150">
        <v>75</v>
      </c>
      <c r="AA33" s="132">
        <f t="shared" si="5"/>
        <v>38</v>
      </c>
    </row>
    <row r="34" spans="1:27">
      <c r="A34" s="120">
        <v>27</v>
      </c>
      <c r="B34" s="121">
        <v>8</v>
      </c>
      <c r="C34" s="122" t="s">
        <v>1438</v>
      </c>
      <c r="D34" s="122" t="s">
        <v>1628</v>
      </c>
      <c r="E34" s="122" t="s">
        <v>1592</v>
      </c>
      <c r="F34" s="123" t="s">
        <v>1629</v>
      </c>
      <c r="G34" s="123" t="s">
        <v>1630</v>
      </c>
      <c r="H34" s="120">
        <v>216</v>
      </c>
      <c r="I34" s="124">
        <v>41.64</v>
      </c>
      <c r="J34" s="125" t="s">
        <v>1631</v>
      </c>
      <c r="K34" s="126" t="s">
        <v>1632</v>
      </c>
      <c r="L34" s="120" t="s">
        <v>1633</v>
      </c>
      <c r="M34" s="120">
        <v>2947</v>
      </c>
      <c r="N34" s="127">
        <v>28347</v>
      </c>
      <c r="O34" s="120" t="s">
        <v>1478</v>
      </c>
      <c r="P34" s="128" t="s">
        <v>1448</v>
      </c>
      <c r="Q34" s="124">
        <v>41.64</v>
      </c>
      <c r="R34" s="150">
        <v>41.64</v>
      </c>
      <c r="S34" s="130">
        <v>253560413.99246988</v>
      </c>
      <c r="T34" s="130">
        <v>318546000.00000006</v>
      </c>
      <c r="U34" s="154">
        <v>1985</v>
      </c>
      <c r="V34" s="154" t="s">
        <v>870</v>
      </c>
      <c r="W34" s="154">
        <v>2</v>
      </c>
      <c r="X34" s="155" t="s">
        <v>1449</v>
      </c>
      <c r="Y34" s="150">
        <v>37</v>
      </c>
      <c r="Z34" s="150">
        <v>75</v>
      </c>
      <c r="AA34" s="132">
        <f t="shared" si="5"/>
        <v>38</v>
      </c>
    </row>
    <row r="35" spans="1:27">
      <c r="A35" s="120">
        <v>28</v>
      </c>
      <c r="B35" s="121">
        <v>9</v>
      </c>
      <c r="C35" s="122" t="s">
        <v>1438</v>
      </c>
      <c r="D35" s="122" t="s">
        <v>1634</v>
      </c>
      <c r="E35" s="122" t="s">
        <v>1592</v>
      </c>
      <c r="F35" s="123" t="s">
        <v>1635</v>
      </c>
      <c r="G35" s="123" t="s">
        <v>1636</v>
      </c>
      <c r="H35" s="120">
        <v>218</v>
      </c>
      <c r="I35" s="124">
        <v>41.91</v>
      </c>
      <c r="J35" s="125" t="s">
        <v>1637</v>
      </c>
      <c r="K35" s="126" t="s">
        <v>1638</v>
      </c>
      <c r="L35" s="120" t="s">
        <v>1639</v>
      </c>
      <c r="M35" s="120">
        <v>2947</v>
      </c>
      <c r="N35" s="127">
        <v>28347</v>
      </c>
      <c r="O35" s="120" t="s">
        <v>1478</v>
      </c>
      <c r="P35" s="128" t="s">
        <v>1448</v>
      </c>
      <c r="Q35" s="124">
        <v>41.91</v>
      </c>
      <c r="R35" s="150">
        <v>41.91</v>
      </c>
      <c r="S35" s="130">
        <v>255204537.71432304</v>
      </c>
      <c r="T35" s="130">
        <v>320611500</v>
      </c>
      <c r="U35" s="154">
        <v>1985</v>
      </c>
      <c r="V35" s="154" t="s">
        <v>870</v>
      </c>
      <c r="W35" s="154">
        <v>2</v>
      </c>
      <c r="X35" s="155" t="s">
        <v>1449</v>
      </c>
      <c r="Y35" s="150">
        <v>37</v>
      </c>
      <c r="Z35" s="150">
        <v>75</v>
      </c>
      <c r="AA35" s="132">
        <f t="shared" si="5"/>
        <v>38</v>
      </c>
    </row>
    <row r="36" spans="1:27">
      <c r="A36" s="120">
        <v>29</v>
      </c>
      <c r="B36" s="121">
        <v>10</v>
      </c>
      <c r="C36" s="122" t="s">
        <v>1438</v>
      </c>
      <c r="D36" s="122" t="s">
        <v>1640</v>
      </c>
      <c r="E36" s="122" t="s">
        <v>1592</v>
      </c>
      <c r="F36" s="123" t="s">
        <v>1641</v>
      </c>
      <c r="G36" s="123" t="s">
        <v>1642</v>
      </c>
      <c r="H36" s="120">
        <v>220</v>
      </c>
      <c r="I36" s="124">
        <v>37.86</v>
      </c>
      <c r="J36" s="125" t="s">
        <v>1643</v>
      </c>
      <c r="K36" s="126" t="s">
        <v>1644</v>
      </c>
      <c r="L36" s="120" t="s">
        <v>1645</v>
      </c>
      <c r="M36" s="120">
        <v>2947</v>
      </c>
      <c r="N36" s="127">
        <v>28347</v>
      </c>
      <c r="O36" s="120" t="s">
        <v>1478</v>
      </c>
      <c r="P36" s="128" t="s">
        <v>1448</v>
      </c>
      <c r="Q36" s="124">
        <v>37.86</v>
      </c>
      <c r="R36" s="150">
        <v>37.86</v>
      </c>
      <c r="S36" s="130">
        <v>230542681.88652518</v>
      </c>
      <c r="T36" s="130">
        <v>289629000</v>
      </c>
      <c r="U36" s="154">
        <v>1985</v>
      </c>
      <c r="V36" s="154" t="s">
        <v>870</v>
      </c>
      <c r="W36" s="154">
        <v>2</v>
      </c>
      <c r="X36" s="155" t="s">
        <v>1449</v>
      </c>
      <c r="Y36" s="150">
        <v>37</v>
      </c>
      <c r="Z36" s="150">
        <v>75</v>
      </c>
      <c r="AA36" s="132">
        <f t="shared" si="5"/>
        <v>38</v>
      </c>
    </row>
    <row r="37" spans="1:27">
      <c r="A37" s="120">
        <v>30</v>
      </c>
      <c r="B37" s="121">
        <v>11</v>
      </c>
      <c r="C37" s="122" t="s">
        <v>1438</v>
      </c>
      <c r="D37" s="122" t="s">
        <v>1646</v>
      </c>
      <c r="E37" s="122" t="s">
        <v>1647</v>
      </c>
      <c r="F37" s="123" t="s">
        <v>1648</v>
      </c>
      <c r="G37" s="123" t="s">
        <v>1649</v>
      </c>
      <c r="H37" s="120">
        <v>222</v>
      </c>
      <c r="I37" s="124">
        <v>37.15</v>
      </c>
      <c r="J37" s="125" t="s">
        <v>1650</v>
      </c>
      <c r="K37" s="126" t="s">
        <v>1651</v>
      </c>
      <c r="L37" s="120" t="s">
        <v>1652</v>
      </c>
      <c r="M37" s="120">
        <v>2947</v>
      </c>
      <c r="N37" s="127">
        <v>28347</v>
      </c>
      <c r="O37" s="120" t="s">
        <v>1478</v>
      </c>
      <c r="P37" s="128" t="s">
        <v>1448</v>
      </c>
      <c r="Q37" s="124">
        <v>37.15</v>
      </c>
      <c r="R37" s="150">
        <v>37.15</v>
      </c>
      <c r="S37" s="130">
        <v>226219245.4327631</v>
      </c>
      <c r="T37" s="130">
        <v>284197500</v>
      </c>
      <c r="U37" s="154">
        <v>1985</v>
      </c>
      <c r="V37" s="154" t="s">
        <v>870</v>
      </c>
      <c r="W37" s="154">
        <v>2</v>
      </c>
      <c r="X37" s="155" t="s">
        <v>1449</v>
      </c>
      <c r="Y37" s="150">
        <v>37</v>
      </c>
      <c r="Z37" s="150">
        <v>75</v>
      </c>
      <c r="AA37" s="132">
        <f t="shared" si="5"/>
        <v>38</v>
      </c>
    </row>
    <row r="38" spans="1:27">
      <c r="A38" s="120">
        <v>31</v>
      </c>
      <c r="B38" s="121">
        <v>12</v>
      </c>
      <c r="C38" s="122" t="s">
        <v>1438</v>
      </c>
      <c r="D38" s="122" t="s">
        <v>1653</v>
      </c>
      <c r="E38" s="122" t="s">
        <v>1654</v>
      </c>
      <c r="F38" s="123" t="s">
        <v>1655</v>
      </c>
      <c r="G38" s="123" t="s">
        <v>1656</v>
      </c>
      <c r="H38" s="120">
        <v>224</v>
      </c>
      <c r="I38" s="124">
        <v>33.53</v>
      </c>
      <c r="J38" s="125" t="s">
        <v>1657</v>
      </c>
      <c r="K38" s="126" t="s">
        <v>1658</v>
      </c>
      <c r="L38" s="120" t="s">
        <v>1659</v>
      </c>
      <c r="M38" s="120">
        <v>2947</v>
      </c>
      <c r="N38" s="127">
        <v>28347</v>
      </c>
      <c r="O38" s="120" t="s">
        <v>1478</v>
      </c>
      <c r="P38" s="128" t="s">
        <v>1448</v>
      </c>
      <c r="Q38" s="124">
        <v>33.53</v>
      </c>
      <c r="R38" s="150">
        <v>33.53</v>
      </c>
      <c r="S38" s="130">
        <v>204175808.8656944</v>
      </c>
      <c r="T38" s="130">
        <v>256504500.00000003</v>
      </c>
      <c r="U38" s="154">
        <v>1985</v>
      </c>
      <c r="V38" s="154" t="s">
        <v>870</v>
      </c>
      <c r="W38" s="154">
        <v>2</v>
      </c>
      <c r="X38" s="155" t="s">
        <v>1449</v>
      </c>
      <c r="Y38" s="150">
        <v>37</v>
      </c>
      <c r="Z38" s="150">
        <v>75</v>
      </c>
      <c r="AA38" s="132">
        <f t="shared" si="5"/>
        <v>38</v>
      </c>
    </row>
    <row r="39" spans="1:27">
      <c r="A39" s="120">
        <v>32</v>
      </c>
      <c r="B39" s="121">
        <v>13</v>
      </c>
      <c r="C39" s="122" t="s">
        <v>1438</v>
      </c>
      <c r="D39" s="122" t="s">
        <v>1660</v>
      </c>
      <c r="E39" s="122" t="s">
        <v>1661</v>
      </c>
      <c r="F39" s="123" t="s">
        <v>1662</v>
      </c>
      <c r="G39" s="123" t="s">
        <v>1663</v>
      </c>
      <c r="H39" s="120">
        <v>226</v>
      </c>
      <c r="I39" s="124">
        <v>35.94</v>
      </c>
      <c r="J39" s="125" t="s">
        <v>1664</v>
      </c>
      <c r="K39" s="126" t="s">
        <v>1665</v>
      </c>
      <c r="L39" s="120" t="s">
        <v>1666</v>
      </c>
      <c r="M39" s="120">
        <v>2409</v>
      </c>
      <c r="N39" s="127">
        <v>33114</v>
      </c>
      <c r="O39" s="120" t="s">
        <v>1478</v>
      </c>
      <c r="P39" s="128" t="s">
        <v>1448</v>
      </c>
      <c r="Q39" s="124">
        <v>35.94</v>
      </c>
      <c r="R39" s="150">
        <v>35.94</v>
      </c>
      <c r="S39" s="130">
        <v>218851135.42001361</v>
      </c>
      <c r="T39" s="130">
        <v>274941000</v>
      </c>
      <c r="U39" s="154">
        <v>1985</v>
      </c>
      <c r="V39" s="154" t="s">
        <v>870</v>
      </c>
      <c r="W39" s="154">
        <v>2</v>
      </c>
      <c r="X39" s="155" t="s">
        <v>1449</v>
      </c>
      <c r="Y39" s="150">
        <v>37</v>
      </c>
      <c r="Z39" s="150">
        <v>75</v>
      </c>
      <c r="AA39" s="132">
        <f t="shared" si="5"/>
        <v>38</v>
      </c>
    </row>
    <row r="40" spans="1:27">
      <c r="A40" s="120">
        <v>33</v>
      </c>
      <c r="B40" s="121">
        <v>14</v>
      </c>
      <c r="C40" s="122" t="s">
        <v>1438</v>
      </c>
      <c r="D40" s="122" t="s">
        <v>1667</v>
      </c>
      <c r="E40" s="122" t="s">
        <v>1647</v>
      </c>
      <c r="F40" s="123" t="s">
        <v>1668</v>
      </c>
      <c r="G40" s="123" t="s">
        <v>1669</v>
      </c>
      <c r="H40" s="120">
        <v>228</v>
      </c>
      <c r="I40" s="124">
        <v>29.86</v>
      </c>
      <c r="J40" s="125" t="s">
        <v>1670</v>
      </c>
      <c r="K40" s="126" t="s">
        <v>1671</v>
      </c>
      <c r="L40" s="120" t="s">
        <v>1672</v>
      </c>
      <c r="M40" s="120">
        <v>2947</v>
      </c>
      <c r="N40" s="127">
        <v>28347</v>
      </c>
      <c r="O40" s="120" t="s">
        <v>1478</v>
      </c>
      <c r="P40" s="128" t="s">
        <v>1448</v>
      </c>
      <c r="Q40" s="124">
        <v>29.86</v>
      </c>
      <c r="R40" s="150">
        <v>29.86</v>
      </c>
      <c r="S40" s="130">
        <v>181827904.94272694</v>
      </c>
      <c r="T40" s="130">
        <v>228429000</v>
      </c>
      <c r="U40" s="154">
        <v>1985</v>
      </c>
      <c r="V40" s="154" t="s">
        <v>870</v>
      </c>
      <c r="W40" s="154">
        <v>2</v>
      </c>
      <c r="X40" s="155" t="s">
        <v>1449</v>
      </c>
      <c r="Y40" s="150">
        <v>37</v>
      </c>
      <c r="Z40" s="150">
        <v>75</v>
      </c>
      <c r="AA40" s="132">
        <f t="shared" si="5"/>
        <v>38</v>
      </c>
    </row>
    <row r="41" spans="1:27">
      <c r="A41" s="120">
        <v>34</v>
      </c>
      <c r="B41" s="121">
        <v>15</v>
      </c>
      <c r="C41" s="122" t="s">
        <v>1438</v>
      </c>
      <c r="D41" s="122" t="s">
        <v>1673</v>
      </c>
      <c r="E41" s="122" t="s">
        <v>1647</v>
      </c>
      <c r="F41" s="123" t="s">
        <v>1674</v>
      </c>
      <c r="G41" s="123" t="s">
        <v>1675</v>
      </c>
      <c r="H41" s="120">
        <v>230</v>
      </c>
      <c r="I41" s="124">
        <v>30.2</v>
      </c>
      <c r="J41" s="125" t="s">
        <v>1676</v>
      </c>
      <c r="K41" s="126" t="s">
        <v>1677</v>
      </c>
      <c r="L41" s="120" t="s">
        <v>1678</v>
      </c>
      <c r="M41" s="120">
        <v>2947</v>
      </c>
      <c r="N41" s="127">
        <v>28347</v>
      </c>
      <c r="O41" s="120" t="s">
        <v>1478</v>
      </c>
      <c r="P41" s="128" t="s">
        <v>1448</v>
      </c>
      <c r="Q41" s="124">
        <v>30.2</v>
      </c>
      <c r="R41" s="150">
        <v>30.2</v>
      </c>
      <c r="S41" s="130">
        <v>183898282.96283838</v>
      </c>
      <c r="T41" s="130">
        <v>231030000.00000003</v>
      </c>
      <c r="U41" s="154">
        <v>1985</v>
      </c>
      <c r="V41" s="154" t="s">
        <v>870</v>
      </c>
      <c r="W41" s="154">
        <v>2</v>
      </c>
      <c r="X41" s="155" t="s">
        <v>1449</v>
      </c>
      <c r="Y41" s="150">
        <v>37</v>
      </c>
      <c r="Z41" s="150">
        <v>75</v>
      </c>
      <c r="AA41" s="132">
        <f t="shared" si="5"/>
        <v>38</v>
      </c>
    </row>
    <row r="42" spans="1:27">
      <c r="A42" s="120">
        <v>35</v>
      </c>
      <c r="B42" s="121">
        <v>16</v>
      </c>
      <c r="C42" s="122" t="s">
        <v>1438</v>
      </c>
      <c r="D42" s="122" t="s">
        <v>1679</v>
      </c>
      <c r="E42" s="122" t="s">
        <v>1647</v>
      </c>
      <c r="F42" s="123" t="s">
        <v>1680</v>
      </c>
      <c r="G42" s="123" t="s">
        <v>1681</v>
      </c>
      <c r="H42" s="120">
        <v>232</v>
      </c>
      <c r="I42" s="124">
        <v>149.85</v>
      </c>
      <c r="J42" s="125" t="s">
        <v>1682</v>
      </c>
      <c r="K42" s="126" t="s">
        <v>1683</v>
      </c>
      <c r="L42" s="120" t="s">
        <v>1684</v>
      </c>
      <c r="M42" s="120">
        <v>2947</v>
      </c>
      <c r="N42" s="127">
        <v>28347</v>
      </c>
      <c r="O42" s="120" t="s">
        <v>1478</v>
      </c>
      <c r="P42" s="128" t="s">
        <v>1448</v>
      </c>
      <c r="Q42" s="124">
        <v>149.85</v>
      </c>
      <c r="R42" s="150">
        <v>149.85</v>
      </c>
      <c r="S42" s="130">
        <v>912488665.62852085</v>
      </c>
      <c r="T42" s="130">
        <v>1146352500</v>
      </c>
      <c r="U42" s="154">
        <v>1985</v>
      </c>
      <c r="V42" s="154" t="s">
        <v>870</v>
      </c>
      <c r="W42" s="154">
        <v>2</v>
      </c>
      <c r="X42" s="155" t="s">
        <v>1449</v>
      </c>
      <c r="Y42" s="150">
        <v>37</v>
      </c>
      <c r="Z42" s="150">
        <v>75</v>
      </c>
      <c r="AA42" s="132">
        <f t="shared" si="5"/>
        <v>38</v>
      </c>
    </row>
    <row r="43" spans="1:27">
      <c r="A43" s="120">
        <v>36</v>
      </c>
      <c r="B43" s="121">
        <v>17</v>
      </c>
      <c r="C43" s="122" t="s">
        <v>1438</v>
      </c>
      <c r="D43" s="122" t="s">
        <v>1685</v>
      </c>
      <c r="E43" s="122" t="s">
        <v>1647</v>
      </c>
      <c r="F43" s="123" t="s">
        <v>1686</v>
      </c>
      <c r="G43" s="123" t="s">
        <v>1687</v>
      </c>
      <c r="H43" s="120">
        <v>234</v>
      </c>
      <c r="I43" s="124">
        <v>35.049999999999997</v>
      </c>
      <c r="J43" s="125" t="s">
        <v>1688</v>
      </c>
      <c r="K43" s="126" t="s">
        <v>1689</v>
      </c>
      <c r="L43" s="120" t="s">
        <v>1690</v>
      </c>
      <c r="M43" s="120">
        <v>2947</v>
      </c>
      <c r="N43" s="127">
        <v>28347</v>
      </c>
      <c r="O43" s="120" t="s">
        <v>1478</v>
      </c>
      <c r="P43" s="128" t="s">
        <v>1448</v>
      </c>
      <c r="Q43" s="124">
        <v>35.049999999999997</v>
      </c>
      <c r="R43" s="150">
        <v>35.049999999999997</v>
      </c>
      <c r="S43" s="130">
        <v>213431616.48501605</v>
      </c>
      <c r="T43" s="130">
        <v>268132500</v>
      </c>
      <c r="U43" s="154">
        <v>1985</v>
      </c>
      <c r="V43" s="154" t="s">
        <v>870</v>
      </c>
      <c r="W43" s="154">
        <v>2</v>
      </c>
      <c r="X43" s="155" t="s">
        <v>1449</v>
      </c>
      <c r="Y43" s="150">
        <v>37</v>
      </c>
      <c r="Z43" s="150">
        <v>75</v>
      </c>
      <c r="AA43" s="132">
        <f t="shared" si="5"/>
        <v>38</v>
      </c>
    </row>
    <row r="44" spans="1:27">
      <c r="A44" s="120">
        <v>37</v>
      </c>
      <c r="B44" s="121">
        <v>18</v>
      </c>
      <c r="C44" s="122" t="s">
        <v>1438</v>
      </c>
      <c r="D44" s="122" t="s">
        <v>1691</v>
      </c>
      <c r="E44" s="122" t="s">
        <v>1692</v>
      </c>
      <c r="F44" s="123" t="s">
        <v>1693</v>
      </c>
      <c r="G44" s="123" t="s">
        <v>1694</v>
      </c>
      <c r="H44" s="120">
        <v>236</v>
      </c>
      <c r="I44" s="124">
        <v>34.090000000000003</v>
      </c>
      <c r="J44" s="125" t="s">
        <v>1695</v>
      </c>
      <c r="K44" s="126" t="s">
        <v>1696</v>
      </c>
      <c r="L44" s="120" t="s">
        <v>1697</v>
      </c>
      <c r="M44" s="120">
        <v>2947</v>
      </c>
      <c r="N44" s="127">
        <v>28347</v>
      </c>
      <c r="O44" s="120" t="s">
        <v>1478</v>
      </c>
      <c r="P44" s="128" t="s">
        <v>1448</v>
      </c>
      <c r="Q44" s="124">
        <v>34.090000000000003</v>
      </c>
      <c r="R44" s="150">
        <v>34.090000000000003</v>
      </c>
      <c r="S44" s="130">
        <v>207585843.25176027</v>
      </c>
      <c r="T44" s="130">
        <v>260788500.00000003</v>
      </c>
      <c r="U44" s="154">
        <v>1985</v>
      </c>
      <c r="V44" s="154" t="s">
        <v>870</v>
      </c>
      <c r="W44" s="154">
        <v>2</v>
      </c>
      <c r="X44" s="155" t="s">
        <v>1449</v>
      </c>
      <c r="Y44" s="150">
        <v>37</v>
      </c>
      <c r="Z44" s="150">
        <v>75</v>
      </c>
      <c r="AA44" s="132">
        <f t="shared" si="5"/>
        <v>38</v>
      </c>
    </row>
    <row r="45" spans="1:27">
      <c r="A45" s="120">
        <v>38</v>
      </c>
      <c r="B45" s="121">
        <v>19</v>
      </c>
      <c r="C45" s="122" t="s">
        <v>1438</v>
      </c>
      <c r="D45" s="122" t="s">
        <v>1698</v>
      </c>
      <c r="E45" s="122" t="s">
        <v>1692</v>
      </c>
      <c r="F45" s="123" t="s">
        <v>1699</v>
      </c>
      <c r="G45" s="123" t="s">
        <v>1700</v>
      </c>
      <c r="H45" s="120">
        <v>238</v>
      </c>
      <c r="I45" s="124">
        <v>34.479999999999997</v>
      </c>
      <c r="J45" s="125" t="s">
        <v>1701</v>
      </c>
      <c r="K45" s="126" t="s">
        <v>1702</v>
      </c>
      <c r="L45" s="120" t="s">
        <v>1703</v>
      </c>
      <c r="M45" s="120">
        <v>2947</v>
      </c>
      <c r="N45" s="127">
        <v>28347</v>
      </c>
      <c r="O45" s="120" t="s">
        <v>1478</v>
      </c>
      <c r="P45" s="128" t="s">
        <v>1448</v>
      </c>
      <c r="Q45" s="124">
        <v>34.479999999999997</v>
      </c>
      <c r="R45" s="150">
        <v>34.479999999999997</v>
      </c>
      <c r="S45" s="130">
        <v>209960688.62777042</v>
      </c>
      <c r="T45" s="130">
        <v>263772000</v>
      </c>
      <c r="U45" s="154">
        <v>1985</v>
      </c>
      <c r="V45" s="154" t="s">
        <v>870</v>
      </c>
      <c r="W45" s="154">
        <v>2</v>
      </c>
      <c r="X45" s="155" t="s">
        <v>1449</v>
      </c>
      <c r="Y45" s="150">
        <v>37</v>
      </c>
      <c r="Z45" s="150">
        <v>75</v>
      </c>
      <c r="AA45" s="132">
        <f t="shared" si="5"/>
        <v>38</v>
      </c>
    </row>
    <row r="46" spans="1:27">
      <c r="A46" s="120">
        <v>39</v>
      </c>
      <c r="B46" s="121">
        <v>20</v>
      </c>
      <c r="C46" s="122" t="s">
        <v>1438</v>
      </c>
      <c r="D46" s="122" t="s">
        <v>1704</v>
      </c>
      <c r="E46" s="122" t="s">
        <v>1692</v>
      </c>
      <c r="F46" s="123" t="s">
        <v>1705</v>
      </c>
      <c r="G46" s="123" t="s">
        <v>1706</v>
      </c>
      <c r="H46" s="120">
        <v>240</v>
      </c>
      <c r="I46" s="124">
        <v>35.909999999999997</v>
      </c>
      <c r="J46" s="125" t="s">
        <v>1707</v>
      </c>
      <c r="K46" s="126" t="s">
        <v>1708</v>
      </c>
      <c r="L46" s="120" t="s">
        <v>1709</v>
      </c>
      <c r="M46" s="120">
        <v>2947</v>
      </c>
      <c r="N46" s="127">
        <v>28347</v>
      </c>
      <c r="O46" s="120" t="s">
        <v>1478</v>
      </c>
      <c r="P46" s="128" t="s">
        <v>1448</v>
      </c>
      <c r="Q46" s="124">
        <v>35.909999999999997</v>
      </c>
      <c r="R46" s="150">
        <v>35.909999999999997</v>
      </c>
      <c r="S46" s="130">
        <v>218668455.00647435</v>
      </c>
      <c r="T46" s="130">
        <v>274711500</v>
      </c>
      <c r="U46" s="154">
        <v>1985</v>
      </c>
      <c r="V46" s="154" t="s">
        <v>870</v>
      </c>
      <c r="W46" s="154">
        <v>2</v>
      </c>
      <c r="X46" s="155" t="s">
        <v>1449</v>
      </c>
      <c r="Y46" s="150">
        <v>37</v>
      </c>
      <c r="Z46" s="150">
        <v>75</v>
      </c>
      <c r="AA46" s="132">
        <f t="shared" si="5"/>
        <v>38</v>
      </c>
    </row>
    <row r="47" spans="1:27">
      <c r="A47" s="120">
        <v>40</v>
      </c>
      <c r="B47" s="121">
        <v>21</v>
      </c>
      <c r="C47" s="122" t="s">
        <v>1438</v>
      </c>
      <c r="D47" s="122" t="s">
        <v>1710</v>
      </c>
      <c r="E47" s="122" t="s">
        <v>1692</v>
      </c>
      <c r="F47" s="123" t="s">
        <v>1711</v>
      </c>
      <c r="G47" s="123" t="s">
        <v>1712</v>
      </c>
      <c r="H47" s="120">
        <v>242</v>
      </c>
      <c r="I47" s="124">
        <v>36.369999999999997</v>
      </c>
      <c r="J47" s="125" t="s">
        <v>1713</v>
      </c>
      <c r="K47" s="126" t="s">
        <v>1714</v>
      </c>
      <c r="L47" s="120" t="s">
        <v>1715</v>
      </c>
      <c r="M47" s="120">
        <v>2947</v>
      </c>
      <c r="N47" s="127">
        <v>28347</v>
      </c>
      <c r="O47" s="120" t="s">
        <v>1478</v>
      </c>
      <c r="P47" s="128" t="s">
        <v>1448</v>
      </c>
      <c r="Q47" s="124">
        <v>36.369999999999997</v>
      </c>
      <c r="R47" s="150">
        <v>36.369999999999997</v>
      </c>
      <c r="S47" s="130">
        <v>221469554.68074274</v>
      </c>
      <c r="T47" s="130">
        <v>278230500</v>
      </c>
      <c r="U47" s="154">
        <v>1985</v>
      </c>
      <c r="V47" s="154" t="s">
        <v>870</v>
      </c>
      <c r="W47" s="154">
        <v>2</v>
      </c>
      <c r="X47" s="155" t="s">
        <v>1449</v>
      </c>
      <c r="Y47" s="150">
        <v>37</v>
      </c>
      <c r="Z47" s="150">
        <v>75</v>
      </c>
      <c r="AA47" s="132">
        <f t="shared" si="5"/>
        <v>38</v>
      </c>
    </row>
    <row r="48" spans="1:27">
      <c r="A48" s="120">
        <v>41</v>
      </c>
      <c r="B48" s="121">
        <v>22</v>
      </c>
      <c r="C48" s="122" t="s">
        <v>1438</v>
      </c>
      <c r="D48" s="122" t="s">
        <v>1716</v>
      </c>
      <c r="E48" s="122" t="s">
        <v>1692</v>
      </c>
      <c r="F48" s="123" t="s">
        <v>1717</v>
      </c>
      <c r="G48" s="123" t="s">
        <v>1718</v>
      </c>
      <c r="H48" s="120">
        <v>244</v>
      </c>
      <c r="I48" s="124">
        <v>34.950000000000003</v>
      </c>
      <c r="J48" s="125" t="s">
        <v>1719</v>
      </c>
      <c r="K48" s="126" t="s">
        <v>1720</v>
      </c>
      <c r="L48" s="120" t="s">
        <v>1721</v>
      </c>
      <c r="M48" s="120">
        <v>2947</v>
      </c>
      <c r="N48" s="127">
        <v>28347</v>
      </c>
      <c r="O48" s="120" t="s">
        <v>1478</v>
      </c>
      <c r="P48" s="128" t="s">
        <v>1448</v>
      </c>
      <c r="Q48" s="124">
        <v>34.950000000000003</v>
      </c>
      <c r="R48" s="150">
        <v>34.950000000000003</v>
      </c>
      <c r="S48" s="130">
        <v>212822681.7732186</v>
      </c>
      <c r="T48" s="130">
        <v>267367500.00000006</v>
      </c>
      <c r="U48" s="154">
        <v>1985</v>
      </c>
      <c r="V48" s="154" t="s">
        <v>870</v>
      </c>
      <c r="W48" s="154">
        <v>2</v>
      </c>
      <c r="X48" s="155" t="s">
        <v>1449</v>
      </c>
      <c r="Y48" s="150">
        <v>37</v>
      </c>
      <c r="Z48" s="150">
        <v>75</v>
      </c>
      <c r="AA48" s="132">
        <f t="shared" si="5"/>
        <v>38</v>
      </c>
    </row>
    <row r="49" spans="1:27">
      <c r="A49" s="120">
        <v>42</v>
      </c>
      <c r="B49" s="121">
        <v>23</v>
      </c>
      <c r="C49" s="122" t="s">
        <v>1438</v>
      </c>
      <c r="D49" s="122" t="s">
        <v>1722</v>
      </c>
      <c r="E49" s="122" t="s">
        <v>1692</v>
      </c>
      <c r="F49" s="123" t="s">
        <v>1723</v>
      </c>
      <c r="G49" s="123" t="s">
        <v>1724</v>
      </c>
      <c r="H49" s="120">
        <v>246</v>
      </c>
      <c r="I49" s="124">
        <v>37.22</v>
      </c>
      <c r="J49" s="125" t="s">
        <v>1725</v>
      </c>
      <c r="K49" s="126" t="s">
        <v>1726</v>
      </c>
      <c r="L49" s="120" t="s">
        <v>1727</v>
      </c>
      <c r="M49" s="120">
        <v>2947</v>
      </c>
      <c r="N49" s="127">
        <v>28347</v>
      </c>
      <c r="O49" s="120" t="s">
        <v>1478</v>
      </c>
      <c r="P49" s="128" t="s">
        <v>1448</v>
      </c>
      <c r="Q49" s="124">
        <v>37.22</v>
      </c>
      <c r="R49" s="150">
        <v>37.22</v>
      </c>
      <c r="S49" s="130">
        <v>226645499.73102131</v>
      </c>
      <c r="T49" s="130">
        <v>284733000</v>
      </c>
      <c r="U49" s="154">
        <v>1985</v>
      </c>
      <c r="V49" s="154" t="s">
        <v>870</v>
      </c>
      <c r="W49" s="154">
        <v>2</v>
      </c>
      <c r="X49" s="155" t="s">
        <v>1449</v>
      </c>
      <c r="Y49" s="150">
        <v>37</v>
      </c>
      <c r="Z49" s="150">
        <v>75</v>
      </c>
      <c r="AA49" s="132">
        <f t="shared" si="5"/>
        <v>38</v>
      </c>
    </row>
    <row r="50" spans="1:27">
      <c r="A50" s="120">
        <v>43</v>
      </c>
      <c r="B50" s="121">
        <v>24</v>
      </c>
      <c r="C50" s="122" t="s">
        <v>1438</v>
      </c>
      <c r="D50" s="122" t="s">
        <v>1728</v>
      </c>
      <c r="E50" s="122" t="s">
        <v>1729</v>
      </c>
      <c r="F50" s="123" t="s">
        <v>1730</v>
      </c>
      <c r="G50" s="123" t="s">
        <v>1731</v>
      </c>
      <c r="H50" s="120">
        <v>248</v>
      </c>
      <c r="I50" s="124">
        <v>37.31</v>
      </c>
      <c r="J50" s="125" t="s">
        <v>1732</v>
      </c>
      <c r="K50" s="126" t="s">
        <v>1733</v>
      </c>
      <c r="L50" s="120" t="s">
        <v>1734</v>
      </c>
      <c r="M50" s="120">
        <v>2947</v>
      </c>
      <c r="N50" s="127">
        <v>28347</v>
      </c>
      <c r="O50" s="120" t="s">
        <v>1478</v>
      </c>
      <c r="P50" s="128" t="s">
        <v>1448</v>
      </c>
      <c r="Q50" s="124">
        <v>37.31</v>
      </c>
      <c r="R50" s="150">
        <v>37.31</v>
      </c>
      <c r="S50" s="130">
        <v>227193540.97163907</v>
      </c>
      <c r="T50" s="130">
        <v>285421500.00000006</v>
      </c>
      <c r="U50" s="154">
        <v>1985</v>
      </c>
      <c r="V50" s="154" t="s">
        <v>870</v>
      </c>
      <c r="W50" s="154">
        <v>2</v>
      </c>
      <c r="X50" s="155" t="s">
        <v>1449</v>
      </c>
      <c r="Y50" s="150">
        <v>37</v>
      </c>
      <c r="Z50" s="150">
        <v>75</v>
      </c>
      <c r="AA50" s="132">
        <f t="shared" si="5"/>
        <v>38</v>
      </c>
    </row>
    <row r="51" spans="1:27">
      <c r="A51" s="120">
        <v>44</v>
      </c>
      <c r="B51" s="121">
        <v>25</v>
      </c>
      <c r="C51" s="122" t="s">
        <v>1438</v>
      </c>
      <c r="D51" s="122" t="s">
        <v>1735</v>
      </c>
      <c r="E51" s="122" t="s">
        <v>1692</v>
      </c>
      <c r="F51" s="123" t="s">
        <v>1736</v>
      </c>
      <c r="G51" s="123" t="s">
        <v>1737</v>
      </c>
      <c r="H51" s="120">
        <v>250</v>
      </c>
      <c r="I51" s="124">
        <v>37.409999999999997</v>
      </c>
      <c r="J51" s="125" t="s">
        <v>1738</v>
      </c>
      <c r="K51" s="126" t="s">
        <v>1739</v>
      </c>
      <c r="L51" s="120" t="s">
        <v>1740</v>
      </c>
      <c r="M51" s="120">
        <v>2947</v>
      </c>
      <c r="N51" s="127">
        <v>28347</v>
      </c>
      <c r="O51" s="120" t="s">
        <v>1478</v>
      </c>
      <c r="P51" s="128" t="s">
        <v>1448</v>
      </c>
      <c r="Q51" s="124">
        <v>37.409999999999997</v>
      </c>
      <c r="R51" s="150">
        <v>37.409999999999997</v>
      </c>
      <c r="S51" s="130">
        <v>227802475.68343651</v>
      </c>
      <c r="T51" s="130">
        <v>286186500</v>
      </c>
      <c r="U51" s="154">
        <v>1985</v>
      </c>
      <c r="V51" s="154" t="s">
        <v>870</v>
      </c>
      <c r="W51" s="154">
        <v>2</v>
      </c>
      <c r="X51" s="155" t="s">
        <v>1449</v>
      </c>
      <c r="Y51" s="150">
        <v>37</v>
      </c>
      <c r="Z51" s="150">
        <v>75</v>
      </c>
      <c r="AA51" s="132">
        <f t="shared" si="5"/>
        <v>38</v>
      </c>
    </row>
    <row r="52" spans="1:27">
      <c r="A52" s="120">
        <v>45</v>
      </c>
      <c r="B52" s="121">
        <v>26</v>
      </c>
      <c r="C52" s="122" t="s">
        <v>1438</v>
      </c>
      <c r="D52" s="122" t="s">
        <v>1741</v>
      </c>
      <c r="E52" s="122" t="s">
        <v>1692</v>
      </c>
      <c r="F52" s="123" t="s">
        <v>1742</v>
      </c>
      <c r="G52" s="123" t="s">
        <v>1743</v>
      </c>
      <c r="H52" s="120">
        <v>252</v>
      </c>
      <c r="I52" s="124">
        <v>36.840000000000003</v>
      </c>
      <c r="J52" s="125" t="s">
        <v>1744</v>
      </c>
      <c r="K52" s="126" t="s">
        <v>1739</v>
      </c>
      <c r="L52" s="120" t="s">
        <v>1745</v>
      </c>
      <c r="M52" s="120">
        <v>2947</v>
      </c>
      <c r="N52" s="127">
        <v>28347</v>
      </c>
      <c r="O52" s="120" t="s">
        <v>1478</v>
      </c>
      <c r="P52" s="128" t="s">
        <v>1448</v>
      </c>
      <c r="Q52" s="124">
        <v>36.840000000000003</v>
      </c>
      <c r="R52" s="150">
        <v>36.840000000000003</v>
      </c>
      <c r="S52" s="130">
        <v>224331547.82619095</v>
      </c>
      <c r="T52" s="130">
        <v>281826000.00000006</v>
      </c>
      <c r="U52" s="154">
        <v>1985</v>
      </c>
      <c r="V52" s="154" t="s">
        <v>870</v>
      </c>
      <c r="W52" s="154">
        <v>2</v>
      </c>
      <c r="X52" s="155" t="s">
        <v>1449</v>
      </c>
      <c r="Y52" s="150">
        <v>37</v>
      </c>
      <c r="Z52" s="150">
        <v>75</v>
      </c>
      <c r="AA52" s="132">
        <f t="shared" si="5"/>
        <v>38</v>
      </c>
    </row>
    <row r="53" spans="1:27" s="100" customFormat="1" ht="10.5">
      <c r="A53" s="136"/>
      <c r="B53" s="137">
        <v>26</v>
      </c>
      <c r="C53" s="138" t="s">
        <v>882</v>
      </c>
      <c r="D53" s="138"/>
      <c r="E53" s="138"/>
      <c r="F53" s="139" t="s">
        <v>1487</v>
      </c>
      <c r="G53" s="139"/>
      <c r="H53" s="136"/>
      <c r="I53" s="140">
        <f>SUM(I27:I52)</f>
        <v>1259.32</v>
      </c>
      <c r="J53" s="141">
        <v>0</v>
      </c>
      <c r="K53" s="142"/>
      <c r="L53" s="136"/>
      <c r="M53" s="143"/>
      <c r="N53" s="144"/>
      <c r="O53" s="136"/>
      <c r="P53" s="145"/>
      <c r="Q53" s="140">
        <f>SUM(Q27:Q52)</f>
        <v>1259.32</v>
      </c>
      <c r="R53" s="146">
        <f t="shared" ref="R53:S53" si="6">SUM(R27:R52)</f>
        <v>1259.32</v>
      </c>
      <c r="S53" s="146">
        <f t="shared" si="6"/>
        <v>7668436612.6079988</v>
      </c>
      <c r="T53" s="147">
        <v>9633798000</v>
      </c>
      <c r="U53" s="153"/>
      <c r="V53" s="153"/>
      <c r="W53" s="153"/>
      <c r="X53" s="153"/>
      <c r="Y53" s="146"/>
      <c r="Z53" s="146"/>
      <c r="AA53" s="146"/>
    </row>
    <row r="54" spans="1:27" ht="11.25" customHeight="1">
      <c r="A54" s="120">
        <v>46</v>
      </c>
      <c r="B54" s="121">
        <v>1</v>
      </c>
      <c r="C54" s="122" t="s">
        <v>1438</v>
      </c>
      <c r="D54" s="122" t="s">
        <v>1746</v>
      </c>
      <c r="E54" s="151" t="s">
        <v>1747</v>
      </c>
      <c r="F54" s="151" t="s">
        <v>1748</v>
      </c>
      <c r="G54" s="123" t="s">
        <v>1749</v>
      </c>
      <c r="H54" s="120">
        <v>1</v>
      </c>
      <c r="I54" s="124">
        <v>12.6</v>
      </c>
      <c r="J54" s="125" t="s">
        <v>1750</v>
      </c>
      <c r="K54" s="126" t="s">
        <v>1751</v>
      </c>
      <c r="L54" s="120" t="s">
        <v>1752</v>
      </c>
      <c r="M54" s="120">
        <v>2947</v>
      </c>
      <c r="N54" s="127">
        <v>28347</v>
      </c>
      <c r="O54" s="120" t="s">
        <v>1478</v>
      </c>
      <c r="P54" s="128" t="s">
        <v>1448</v>
      </c>
      <c r="Q54" s="124">
        <v>12.6</v>
      </c>
      <c r="R54" s="156">
        <v>12.6</v>
      </c>
      <c r="S54" s="130">
        <v>5580013.2650099928</v>
      </c>
      <c r="T54" s="130">
        <v>26272040.255999994</v>
      </c>
      <c r="U54" s="154">
        <v>1978</v>
      </c>
      <c r="V54" s="154" t="s">
        <v>1753</v>
      </c>
      <c r="W54" s="154">
        <v>-4</v>
      </c>
      <c r="X54" s="155" t="s">
        <v>1449</v>
      </c>
      <c r="Y54" s="150">
        <v>44</v>
      </c>
      <c r="Z54" s="150">
        <v>75</v>
      </c>
      <c r="AA54" s="132">
        <f t="shared" ref="AA54:AA82" si="7">+Z54-Y54</f>
        <v>31</v>
      </c>
    </row>
    <row r="55" spans="1:27">
      <c r="A55" s="120">
        <v>47</v>
      </c>
      <c r="B55" s="121">
        <v>2</v>
      </c>
      <c r="C55" s="122" t="s">
        <v>1438</v>
      </c>
      <c r="D55" s="122" t="s">
        <v>1754</v>
      </c>
      <c r="E55" s="151" t="s">
        <v>1747</v>
      </c>
      <c r="F55" s="151" t="s">
        <v>1755</v>
      </c>
      <c r="G55" s="123" t="s">
        <v>1756</v>
      </c>
      <c r="H55" s="120">
        <v>2</v>
      </c>
      <c r="I55" s="124">
        <v>14</v>
      </c>
      <c r="J55" s="125" t="s">
        <v>1757</v>
      </c>
      <c r="K55" s="126" t="s">
        <v>1758</v>
      </c>
      <c r="L55" s="120" t="s">
        <v>1759</v>
      </c>
      <c r="M55" s="120">
        <v>2947</v>
      </c>
      <c r="N55" s="127">
        <v>28347</v>
      </c>
      <c r="O55" s="120" t="s">
        <v>1478</v>
      </c>
      <c r="P55" s="128" t="s">
        <v>1448</v>
      </c>
      <c r="Q55" s="124">
        <v>14</v>
      </c>
      <c r="R55" s="156">
        <v>14</v>
      </c>
      <c r="S55" s="130">
        <v>6200014.7388999928</v>
      </c>
      <c r="T55" s="130">
        <v>29191155.839999996</v>
      </c>
      <c r="U55" s="154">
        <v>1978</v>
      </c>
      <c r="V55" s="154" t="s">
        <v>1753</v>
      </c>
      <c r="W55" s="154">
        <v>-4</v>
      </c>
      <c r="X55" s="155" t="s">
        <v>1449</v>
      </c>
      <c r="Y55" s="150">
        <v>44</v>
      </c>
      <c r="Z55" s="150">
        <v>75</v>
      </c>
      <c r="AA55" s="132">
        <f t="shared" si="7"/>
        <v>31</v>
      </c>
    </row>
    <row r="56" spans="1:27">
      <c r="A56" s="120">
        <v>48</v>
      </c>
      <c r="B56" s="121">
        <v>3</v>
      </c>
      <c r="C56" s="122" t="s">
        <v>1438</v>
      </c>
      <c r="D56" s="122" t="s">
        <v>1760</v>
      </c>
      <c r="E56" s="151" t="s">
        <v>1747</v>
      </c>
      <c r="F56" s="151" t="s">
        <v>1761</v>
      </c>
      <c r="G56" s="123" t="s">
        <v>1762</v>
      </c>
      <c r="H56" s="120">
        <v>3</v>
      </c>
      <c r="I56" s="124">
        <v>13.85</v>
      </c>
      <c r="J56" s="125" t="s">
        <v>1763</v>
      </c>
      <c r="K56" s="126" t="s">
        <v>1758</v>
      </c>
      <c r="L56" s="120" t="s">
        <v>1764</v>
      </c>
      <c r="M56" s="120">
        <v>2947</v>
      </c>
      <c r="N56" s="127">
        <v>28347</v>
      </c>
      <c r="O56" s="120" t="s">
        <v>1478</v>
      </c>
      <c r="P56" s="128" t="s">
        <v>1448</v>
      </c>
      <c r="Q56" s="124">
        <v>13.85</v>
      </c>
      <c r="R56" s="156">
        <v>13.85</v>
      </c>
      <c r="S56" s="130">
        <v>6133586.0095546357</v>
      </c>
      <c r="T56" s="130">
        <v>28878393.455999997</v>
      </c>
      <c r="U56" s="154">
        <v>1978</v>
      </c>
      <c r="V56" s="154" t="s">
        <v>1753</v>
      </c>
      <c r="W56" s="154">
        <v>-4</v>
      </c>
      <c r="X56" s="155" t="s">
        <v>1449</v>
      </c>
      <c r="Y56" s="150">
        <v>44</v>
      </c>
      <c r="Z56" s="150">
        <v>75</v>
      </c>
      <c r="AA56" s="132">
        <f t="shared" si="7"/>
        <v>31</v>
      </c>
    </row>
    <row r="57" spans="1:27">
      <c r="A57" s="120">
        <v>49</v>
      </c>
      <c r="B57" s="121">
        <v>4</v>
      </c>
      <c r="C57" s="122" t="s">
        <v>1438</v>
      </c>
      <c r="D57" s="122" t="s">
        <v>1765</v>
      </c>
      <c r="E57" s="151" t="s">
        <v>1747</v>
      </c>
      <c r="F57" s="151" t="s">
        <v>1766</v>
      </c>
      <c r="G57" s="123" t="s">
        <v>1767</v>
      </c>
      <c r="H57" s="120">
        <v>6</v>
      </c>
      <c r="I57" s="124">
        <v>13.85</v>
      </c>
      <c r="J57" s="125" t="s">
        <v>1768</v>
      </c>
      <c r="K57" s="126" t="s">
        <v>1769</v>
      </c>
      <c r="L57" s="120" t="s">
        <v>1770</v>
      </c>
      <c r="M57" s="120">
        <v>2947</v>
      </c>
      <c r="N57" s="127">
        <v>28347</v>
      </c>
      <c r="O57" s="120" t="s">
        <v>1478</v>
      </c>
      <c r="P57" s="128" t="s">
        <v>1448</v>
      </c>
      <c r="Q57" s="124">
        <v>13.85</v>
      </c>
      <c r="R57" s="156">
        <v>13.85</v>
      </c>
      <c r="S57" s="130">
        <v>6133586.0095546357</v>
      </c>
      <c r="T57" s="130">
        <v>28878393.455999997</v>
      </c>
      <c r="U57" s="154">
        <v>1978</v>
      </c>
      <c r="V57" s="154" t="s">
        <v>1753</v>
      </c>
      <c r="W57" s="154">
        <v>-4</v>
      </c>
      <c r="X57" s="155" t="s">
        <v>1449</v>
      </c>
      <c r="Y57" s="150">
        <v>44</v>
      </c>
      <c r="Z57" s="150">
        <v>75</v>
      </c>
      <c r="AA57" s="132">
        <f t="shared" si="7"/>
        <v>31</v>
      </c>
    </row>
    <row r="58" spans="1:27">
      <c r="A58" s="120">
        <v>50</v>
      </c>
      <c r="B58" s="121">
        <v>5</v>
      </c>
      <c r="C58" s="122" t="s">
        <v>1438</v>
      </c>
      <c r="D58" s="122" t="s">
        <v>1771</v>
      </c>
      <c r="E58" s="151" t="s">
        <v>1747</v>
      </c>
      <c r="F58" s="151" t="s">
        <v>1772</v>
      </c>
      <c r="G58" s="123" t="s">
        <v>1773</v>
      </c>
      <c r="H58" s="120">
        <v>7</v>
      </c>
      <c r="I58" s="124">
        <v>13.85</v>
      </c>
      <c r="J58" s="125" t="s">
        <v>1774</v>
      </c>
      <c r="K58" s="126" t="s">
        <v>1775</v>
      </c>
      <c r="L58" s="120" t="s">
        <v>1776</v>
      </c>
      <c r="M58" s="120">
        <v>2947</v>
      </c>
      <c r="N58" s="127">
        <v>28347</v>
      </c>
      <c r="O58" s="120" t="s">
        <v>1478</v>
      </c>
      <c r="P58" s="128" t="s">
        <v>1448</v>
      </c>
      <c r="Q58" s="124">
        <v>13.85</v>
      </c>
      <c r="R58" s="156">
        <v>13.85</v>
      </c>
      <c r="S58" s="130">
        <v>6133586.0095546357</v>
      </c>
      <c r="T58" s="130">
        <v>28878393.455999997</v>
      </c>
      <c r="U58" s="154">
        <v>1978</v>
      </c>
      <c r="V58" s="154" t="s">
        <v>1753</v>
      </c>
      <c r="W58" s="154">
        <v>-4</v>
      </c>
      <c r="X58" s="155" t="s">
        <v>1449</v>
      </c>
      <c r="Y58" s="150">
        <v>44</v>
      </c>
      <c r="Z58" s="150">
        <v>75</v>
      </c>
      <c r="AA58" s="132">
        <f t="shared" si="7"/>
        <v>31</v>
      </c>
    </row>
    <row r="59" spans="1:27">
      <c r="A59" s="120">
        <v>51</v>
      </c>
      <c r="B59" s="121">
        <v>6</v>
      </c>
      <c r="C59" s="122" t="s">
        <v>1438</v>
      </c>
      <c r="D59" s="122" t="s">
        <v>1777</v>
      </c>
      <c r="E59" s="151" t="s">
        <v>1747</v>
      </c>
      <c r="F59" s="151" t="s">
        <v>1778</v>
      </c>
      <c r="G59" s="123" t="s">
        <v>1779</v>
      </c>
      <c r="H59" s="120">
        <v>8</v>
      </c>
      <c r="I59" s="124">
        <v>14</v>
      </c>
      <c r="J59" s="125" t="s">
        <v>1780</v>
      </c>
      <c r="K59" s="126" t="s">
        <v>1775</v>
      </c>
      <c r="L59" s="120" t="s">
        <v>1781</v>
      </c>
      <c r="M59" s="120">
        <v>2947</v>
      </c>
      <c r="N59" s="127">
        <v>28347</v>
      </c>
      <c r="O59" s="120" t="s">
        <v>1478</v>
      </c>
      <c r="P59" s="128" t="s">
        <v>1448</v>
      </c>
      <c r="Q59" s="124">
        <v>14</v>
      </c>
      <c r="R59" s="156">
        <v>14</v>
      </c>
      <c r="S59" s="130">
        <v>6200014.7388999928</v>
      </c>
      <c r="T59" s="130">
        <v>29191155.839999996</v>
      </c>
      <c r="U59" s="154">
        <v>1978</v>
      </c>
      <c r="V59" s="154" t="s">
        <v>1753</v>
      </c>
      <c r="W59" s="154">
        <v>-4</v>
      </c>
      <c r="X59" s="155" t="s">
        <v>1449</v>
      </c>
      <c r="Y59" s="150">
        <v>44</v>
      </c>
      <c r="Z59" s="150">
        <v>75</v>
      </c>
      <c r="AA59" s="132">
        <f t="shared" si="7"/>
        <v>31</v>
      </c>
    </row>
    <row r="60" spans="1:27">
      <c r="A60" s="120">
        <v>52</v>
      </c>
      <c r="B60" s="121">
        <v>7</v>
      </c>
      <c r="C60" s="122" t="s">
        <v>1438</v>
      </c>
      <c r="D60" s="122" t="s">
        <v>1782</v>
      </c>
      <c r="E60" s="151" t="s">
        <v>1747</v>
      </c>
      <c r="F60" s="151" t="s">
        <v>1783</v>
      </c>
      <c r="G60" s="123" t="s">
        <v>1784</v>
      </c>
      <c r="H60" s="120">
        <v>9</v>
      </c>
      <c r="I60" s="124">
        <v>13.85</v>
      </c>
      <c r="J60" s="125" t="s">
        <v>1785</v>
      </c>
      <c r="K60" s="126" t="s">
        <v>1786</v>
      </c>
      <c r="L60" s="120" t="s">
        <v>1787</v>
      </c>
      <c r="M60" s="120">
        <v>2947</v>
      </c>
      <c r="N60" s="127">
        <v>28347</v>
      </c>
      <c r="O60" s="120" t="s">
        <v>1478</v>
      </c>
      <c r="P60" s="128" t="s">
        <v>1448</v>
      </c>
      <c r="Q60" s="124">
        <v>13.85</v>
      </c>
      <c r="R60" s="156">
        <v>13.85</v>
      </c>
      <c r="S60" s="130">
        <v>6133586.0095546357</v>
      </c>
      <c r="T60" s="130">
        <v>28878393.455999997</v>
      </c>
      <c r="U60" s="154">
        <v>1978</v>
      </c>
      <c r="V60" s="154" t="s">
        <v>1753</v>
      </c>
      <c r="W60" s="154">
        <v>-4</v>
      </c>
      <c r="X60" s="155" t="s">
        <v>1449</v>
      </c>
      <c r="Y60" s="150">
        <v>44</v>
      </c>
      <c r="Z60" s="150">
        <v>75</v>
      </c>
      <c r="AA60" s="132">
        <f t="shared" si="7"/>
        <v>31</v>
      </c>
    </row>
    <row r="61" spans="1:27">
      <c r="A61" s="120">
        <v>53</v>
      </c>
      <c r="B61" s="121">
        <v>8</v>
      </c>
      <c r="C61" s="122" t="s">
        <v>1438</v>
      </c>
      <c r="D61" s="122" t="s">
        <v>1788</v>
      </c>
      <c r="E61" s="151" t="s">
        <v>1747</v>
      </c>
      <c r="F61" s="151" t="s">
        <v>1789</v>
      </c>
      <c r="G61" s="123" t="s">
        <v>1790</v>
      </c>
      <c r="H61" s="120">
        <v>10</v>
      </c>
      <c r="I61" s="124">
        <v>13.85</v>
      </c>
      <c r="J61" s="125" t="s">
        <v>1791</v>
      </c>
      <c r="K61" s="126" t="s">
        <v>1792</v>
      </c>
      <c r="L61" s="120" t="s">
        <v>1793</v>
      </c>
      <c r="M61" s="120">
        <v>2947</v>
      </c>
      <c r="N61" s="127">
        <v>28347</v>
      </c>
      <c r="O61" s="120" t="s">
        <v>1478</v>
      </c>
      <c r="P61" s="128" t="s">
        <v>1448</v>
      </c>
      <c r="Q61" s="124">
        <v>13.85</v>
      </c>
      <c r="R61" s="156">
        <v>13.85</v>
      </c>
      <c r="S61" s="130">
        <v>6133586.0095546357</v>
      </c>
      <c r="T61" s="130">
        <v>28878393.455999997</v>
      </c>
      <c r="U61" s="154">
        <v>1978</v>
      </c>
      <c r="V61" s="154" t="s">
        <v>1753</v>
      </c>
      <c r="W61" s="154">
        <v>-4</v>
      </c>
      <c r="X61" s="155" t="s">
        <v>1449</v>
      </c>
      <c r="Y61" s="150">
        <v>44</v>
      </c>
      <c r="Z61" s="150">
        <v>75</v>
      </c>
      <c r="AA61" s="132">
        <f t="shared" si="7"/>
        <v>31</v>
      </c>
    </row>
    <row r="62" spans="1:27">
      <c r="A62" s="120">
        <v>54</v>
      </c>
      <c r="B62" s="121">
        <v>9</v>
      </c>
      <c r="C62" s="122" t="s">
        <v>1438</v>
      </c>
      <c r="D62" s="122" t="s">
        <v>1794</v>
      </c>
      <c r="E62" s="151" t="s">
        <v>1747</v>
      </c>
      <c r="F62" s="151" t="s">
        <v>1795</v>
      </c>
      <c r="G62" s="123" t="s">
        <v>1796</v>
      </c>
      <c r="H62" s="120">
        <v>11</v>
      </c>
      <c r="I62" s="124">
        <v>14</v>
      </c>
      <c r="J62" s="125" t="s">
        <v>1797</v>
      </c>
      <c r="K62" s="126" t="s">
        <v>1792</v>
      </c>
      <c r="L62" s="120" t="s">
        <v>1798</v>
      </c>
      <c r="M62" s="120">
        <v>2947</v>
      </c>
      <c r="N62" s="127">
        <v>28347</v>
      </c>
      <c r="O62" s="120" t="s">
        <v>1478</v>
      </c>
      <c r="P62" s="128" t="s">
        <v>1448</v>
      </c>
      <c r="Q62" s="124">
        <v>14</v>
      </c>
      <c r="R62" s="156">
        <v>14</v>
      </c>
      <c r="S62" s="130">
        <v>6200014.7388999928</v>
      </c>
      <c r="T62" s="130">
        <v>29191155.839999996</v>
      </c>
      <c r="U62" s="154">
        <v>1978</v>
      </c>
      <c r="V62" s="154" t="s">
        <v>1753</v>
      </c>
      <c r="W62" s="154">
        <v>-4</v>
      </c>
      <c r="X62" s="155" t="s">
        <v>1449</v>
      </c>
      <c r="Y62" s="150">
        <v>44</v>
      </c>
      <c r="Z62" s="150">
        <v>75</v>
      </c>
      <c r="AA62" s="132">
        <f t="shared" si="7"/>
        <v>31</v>
      </c>
    </row>
    <row r="63" spans="1:27">
      <c r="A63" s="120">
        <v>55</v>
      </c>
      <c r="B63" s="121">
        <v>10</v>
      </c>
      <c r="C63" s="122" t="s">
        <v>1438</v>
      </c>
      <c r="D63" s="122" t="s">
        <v>1799</v>
      </c>
      <c r="E63" s="151" t="s">
        <v>1747</v>
      </c>
      <c r="F63" s="151" t="s">
        <v>1800</v>
      </c>
      <c r="G63" s="123" t="s">
        <v>1801</v>
      </c>
      <c r="H63" s="120">
        <v>12</v>
      </c>
      <c r="I63" s="124">
        <v>13.85</v>
      </c>
      <c r="J63" s="125" t="s">
        <v>1802</v>
      </c>
      <c r="K63" s="126" t="s">
        <v>1803</v>
      </c>
      <c r="L63" s="120" t="s">
        <v>1804</v>
      </c>
      <c r="M63" s="120">
        <v>2947</v>
      </c>
      <c r="N63" s="127">
        <v>28347</v>
      </c>
      <c r="O63" s="120" t="s">
        <v>1478</v>
      </c>
      <c r="P63" s="128" t="s">
        <v>1448</v>
      </c>
      <c r="Q63" s="124">
        <v>13.85</v>
      </c>
      <c r="R63" s="156">
        <v>13.85</v>
      </c>
      <c r="S63" s="130">
        <v>6133586.0095546357</v>
      </c>
      <c r="T63" s="130">
        <v>28878393.455999997</v>
      </c>
      <c r="U63" s="154">
        <v>1978</v>
      </c>
      <c r="V63" s="154" t="s">
        <v>1753</v>
      </c>
      <c r="W63" s="154">
        <v>-4</v>
      </c>
      <c r="X63" s="155" t="s">
        <v>1449</v>
      </c>
      <c r="Y63" s="150">
        <v>44</v>
      </c>
      <c r="Z63" s="150">
        <v>75</v>
      </c>
      <c r="AA63" s="132">
        <f t="shared" si="7"/>
        <v>31</v>
      </c>
    </row>
    <row r="64" spans="1:27">
      <c r="A64" s="120">
        <v>56</v>
      </c>
      <c r="B64" s="121">
        <v>11</v>
      </c>
      <c r="C64" s="122" t="s">
        <v>1438</v>
      </c>
      <c r="D64" s="122" t="s">
        <v>1805</v>
      </c>
      <c r="E64" s="151" t="s">
        <v>1747</v>
      </c>
      <c r="F64" s="151" t="s">
        <v>1806</v>
      </c>
      <c r="G64" s="123" t="s">
        <v>1807</v>
      </c>
      <c r="H64" s="120">
        <v>13</v>
      </c>
      <c r="I64" s="124">
        <v>13.85</v>
      </c>
      <c r="J64" s="125" t="s">
        <v>1808</v>
      </c>
      <c r="K64" s="126" t="s">
        <v>1809</v>
      </c>
      <c r="L64" s="120" t="s">
        <v>1810</v>
      </c>
      <c r="M64" s="120">
        <v>2947</v>
      </c>
      <c r="N64" s="127">
        <v>28347</v>
      </c>
      <c r="O64" s="120" t="s">
        <v>1478</v>
      </c>
      <c r="P64" s="128" t="s">
        <v>1448</v>
      </c>
      <c r="Q64" s="124">
        <v>13.85</v>
      </c>
      <c r="R64" s="156">
        <v>13.85</v>
      </c>
      <c r="S64" s="130">
        <v>6133586.0095546357</v>
      </c>
      <c r="T64" s="130">
        <v>28878393.455999997</v>
      </c>
      <c r="U64" s="154">
        <v>1978</v>
      </c>
      <c r="V64" s="154" t="s">
        <v>1753</v>
      </c>
      <c r="W64" s="154">
        <v>-4</v>
      </c>
      <c r="X64" s="155" t="s">
        <v>1449</v>
      </c>
      <c r="Y64" s="150">
        <v>44</v>
      </c>
      <c r="Z64" s="150">
        <v>75</v>
      </c>
      <c r="AA64" s="132">
        <f t="shared" si="7"/>
        <v>31</v>
      </c>
    </row>
    <row r="65" spans="1:27">
      <c r="A65" s="120">
        <v>57</v>
      </c>
      <c r="B65" s="121">
        <v>12</v>
      </c>
      <c r="C65" s="122" t="s">
        <v>1438</v>
      </c>
      <c r="D65" s="122" t="s">
        <v>1811</v>
      </c>
      <c r="E65" s="151" t="s">
        <v>1747</v>
      </c>
      <c r="F65" s="151" t="s">
        <v>1812</v>
      </c>
      <c r="G65" s="123" t="s">
        <v>1813</v>
      </c>
      <c r="H65" s="120">
        <v>14</v>
      </c>
      <c r="I65" s="124">
        <v>14</v>
      </c>
      <c r="J65" s="125" t="s">
        <v>1814</v>
      </c>
      <c r="K65" s="126" t="s">
        <v>1809</v>
      </c>
      <c r="L65" s="120" t="s">
        <v>1815</v>
      </c>
      <c r="M65" s="120">
        <v>2947</v>
      </c>
      <c r="N65" s="127">
        <v>28347</v>
      </c>
      <c r="O65" s="120" t="s">
        <v>1478</v>
      </c>
      <c r="P65" s="128" t="s">
        <v>1448</v>
      </c>
      <c r="Q65" s="124">
        <v>14</v>
      </c>
      <c r="R65" s="156">
        <v>14</v>
      </c>
      <c r="S65" s="130">
        <v>6200014.7388999928</v>
      </c>
      <c r="T65" s="130">
        <v>29191155.839999996</v>
      </c>
      <c r="U65" s="154">
        <v>1978</v>
      </c>
      <c r="V65" s="154" t="s">
        <v>1753</v>
      </c>
      <c r="W65" s="154">
        <v>-4</v>
      </c>
      <c r="X65" s="155" t="s">
        <v>1449</v>
      </c>
      <c r="Y65" s="150">
        <v>44</v>
      </c>
      <c r="Z65" s="150">
        <v>75</v>
      </c>
      <c r="AA65" s="132">
        <f t="shared" si="7"/>
        <v>31</v>
      </c>
    </row>
    <row r="66" spans="1:27">
      <c r="A66" s="120">
        <v>58</v>
      </c>
      <c r="B66" s="121">
        <v>13</v>
      </c>
      <c r="C66" s="122" t="s">
        <v>1438</v>
      </c>
      <c r="D66" s="122" t="s">
        <v>1816</v>
      </c>
      <c r="E66" s="151" t="s">
        <v>1747</v>
      </c>
      <c r="F66" s="151" t="s">
        <v>1817</v>
      </c>
      <c r="G66" s="123" t="s">
        <v>1818</v>
      </c>
      <c r="H66" s="120">
        <v>15</v>
      </c>
      <c r="I66" s="124">
        <v>13.85</v>
      </c>
      <c r="J66" s="125" t="s">
        <v>1819</v>
      </c>
      <c r="K66" s="126" t="s">
        <v>1820</v>
      </c>
      <c r="L66" s="120" t="s">
        <v>1821</v>
      </c>
      <c r="M66" s="120">
        <v>2947</v>
      </c>
      <c r="N66" s="127">
        <v>28347</v>
      </c>
      <c r="O66" s="120" t="s">
        <v>1478</v>
      </c>
      <c r="P66" s="128" t="s">
        <v>1448</v>
      </c>
      <c r="Q66" s="124">
        <v>13.85</v>
      </c>
      <c r="R66" s="156">
        <v>13.85</v>
      </c>
      <c r="S66" s="130">
        <v>6133586.0095546357</v>
      </c>
      <c r="T66" s="130">
        <v>28878393.455999997</v>
      </c>
      <c r="U66" s="154">
        <v>1978</v>
      </c>
      <c r="V66" s="154" t="s">
        <v>1753</v>
      </c>
      <c r="W66" s="154">
        <v>-4</v>
      </c>
      <c r="X66" s="155" t="s">
        <v>1449</v>
      </c>
      <c r="Y66" s="150">
        <v>44</v>
      </c>
      <c r="Z66" s="150">
        <v>75</v>
      </c>
      <c r="AA66" s="132">
        <f t="shared" si="7"/>
        <v>31</v>
      </c>
    </row>
    <row r="67" spans="1:27">
      <c r="A67" s="120">
        <v>59</v>
      </c>
      <c r="B67" s="121">
        <v>14</v>
      </c>
      <c r="C67" s="122" t="s">
        <v>1438</v>
      </c>
      <c r="D67" s="122" t="s">
        <v>1822</v>
      </c>
      <c r="E67" s="151" t="s">
        <v>1747</v>
      </c>
      <c r="F67" s="151" t="s">
        <v>1823</v>
      </c>
      <c r="G67" s="123" t="s">
        <v>1824</v>
      </c>
      <c r="H67" s="120">
        <v>34</v>
      </c>
      <c r="I67" s="124">
        <v>12.6</v>
      </c>
      <c r="J67" s="125" t="s">
        <v>1825</v>
      </c>
      <c r="K67" s="126" t="s">
        <v>1820</v>
      </c>
      <c r="L67" s="120" t="s">
        <v>1826</v>
      </c>
      <c r="M67" s="120">
        <v>2947</v>
      </c>
      <c r="N67" s="127">
        <v>28347</v>
      </c>
      <c r="O67" s="120" t="s">
        <v>1478</v>
      </c>
      <c r="P67" s="128" t="s">
        <v>1448</v>
      </c>
      <c r="Q67" s="124">
        <v>12.6</v>
      </c>
      <c r="R67" s="156">
        <v>12.6</v>
      </c>
      <c r="S67" s="130">
        <v>5580013.2650099928</v>
      </c>
      <c r="T67" s="130">
        <v>26272040.255999994</v>
      </c>
      <c r="U67" s="154">
        <v>1978</v>
      </c>
      <c r="V67" s="154" t="s">
        <v>1753</v>
      </c>
      <c r="W67" s="154">
        <v>-4</v>
      </c>
      <c r="X67" s="155" t="s">
        <v>1449</v>
      </c>
      <c r="Y67" s="150">
        <v>44</v>
      </c>
      <c r="Z67" s="150">
        <v>75</v>
      </c>
      <c r="AA67" s="132">
        <f t="shared" si="7"/>
        <v>31</v>
      </c>
    </row>
    <row r="68" spans="1:27">
      <c r="A68" s="120">
        <v>60</v>
      </c>
      <c r="B68" s="121">
        <v>15</v>
      </c>
      <c r="C68" s="122" t="s">
        <v>1438</v>
      </c>
      <c r="D68" s="122" t="s">
        <v>1827</v>
      </c>
      <c r="E68" s="151" t="s">
        <v>1747</v>
      </c>
      <c r="F68" s="151" t="s">
        <v>1828</v>
      </c>
      <c r="G68" s="123" t="s">
        <v>1829</v>
      </c>
      <c r="H68" s="120">
        <v>37</v>
      </c>
      <c r="I68" s="124">
        <v>13.73</v>
      </c>
      <c r="J68" s="125" t="s">
        <v>1830</v>
      </c>
      <c r="K68" s="126" t="s">
        <v>1831</v>
      </c>
      <c r="L68" s="120" t="s">
        <v>1832</v>
      </c>
      <c r="M68" s="120">
        <v>2947</v>
      </c>
      <c r="N68" s="127">
        <v>28347</v>
      </c>
      <c r="O68" s="120" t="s">
        <v>1478</v>
      </c>
      <c r="P68" s="128" t="s">
        <v>1448</v>
      </c>
      <c r="Q68" s="124">
        <v>13.73</v>
      </c>
      <c r="R68" s="156">
        <v>13.73</v>
      </c>
      <c r="S68" s="130">
        <v>6080443.0260783499</v>
      </c>
      <c r="T68" s="130">
        <v>28628183.548799995</v>
      </c>
      <c r="U68" s="154">
        <v>1978</v>
      </c>
      <c r="V68" s="154" t="s">
        <v>1753</v>
      </c>
      <c r="W68" s="154">
        <v>-4</v>
      </c>
      <c r="X68" s="155" t="s">
        <v>1449</v>
      </c>
      <c r="Y68" s="150">
        <v>44</v>
      </c>
      <c r="Z68" s="150">
        <v>75</v>
      </c>
      <c r="AA68" s="132">
        <f t="shared" si="7"/>
        <v>31</v>
      </c>
    </row>
    <row r="69" spans="1:27">
      <c r="A69" s="120">
        <v>61</v>
      </c>
      <c r="B69" s="121">
        <v>16</v>
      </c>
      <c r="C69" s="122" t="s">
        <v>1438</v>
      </c>
      <c r="D69" s="122" t="s">
        <v>1833</v>
      </c>
      <c r="E69" s="151" t="s">
        <v>1747</v>
      </c>
      <c r="F69" s="151" t="s">
        <v>1834</v>
      </c>
      <c r="G69" s="123" t="s">
        <v>1835</v>
      </c>
      <c r="H69" s="120">
        <v>38</v>
      </c>
      <c r="I69" s="124">
        <v>14</v>
      </c>
      <c r="J69" s="125" t="s">
        <v>1836</v>
      </c>
      <c r="K69" s="126" t="s">
        <v>1837</v>
      </c>
      <c r="L69" s="120" t="s">
        <v>1838</v>
      </c>
      <c r="M69" s="120">
        <v>2947</v>
      </c>
      <c r="N69" s="127">
        <v>28347</v>
      </c>
      <c r="O69" s="120" t="s">
        <v>1478</v>
      </c>
      <c r="P69" s="128" t="s">
        <v>1448</v>
      </c>
      <c r="Q69" s="124">
        <v>14</v>
      </c>
      <c r="R69" s="156">
        <v>14</v>
      </c>
      <c r="S69" s="130">
        <v>6200014.7388999928</v>
      </c>
      <c r="T69" s="130">
        <v>29191155.839999996</v>
      </c>
      <c r="U69" s="154">
        <v>1978</v>
      </c>
      <c r="V69" s="154" t="s">
        <v>1753</v>
      </c>
      <c r="W69" s="154">
        <v>-4</v>
      </c>
      <c r="X69" s="155" t="s">
        <v>1449</v>
      </c>
      <c r="Y69" s="150">
        <v>44</v>
      </c>
      <c r="Z69" s="150">
        <v>75</v>
      </c>
      <c r="AA69" s="132">
        <f t="shared" si="7"/>
        <v>31</v>
      </c>
    </row>
    <row r="70" spans="1:27">
      <c r="A70" s="120">
        <v>62</v>
      </c>
      <c r="B70" s="121">
        <v>17</v>
      </c>
      <c r="C70" s="122" t="s">
        <v>1438</v>
      </c>
      <c r="D70" s="122" t="s">
        <v>1839</v>
      </c>
      <c r="E70" s="151" t="s">
        <v>1747</v>
      </c>
      <c r="F70" s="151" t="s">
        <v>1840</v>
      </c>
      <c r="G70" s="123" t="s">
        <v>1841</v>
      </c>
      <c r="H70" s="120">
        <v>39</v>
      </c>
      <c r="I70" s="124">
        <v>12.6</v>
      </c>
      <c r="J70" s="125" t="s">
        <v>1842</v>
      </c>
      <c r="K70" s="126" t="s">
        <v>1843</v>
      </c>
      <c r="L70" s="120" t="s">
        <v>1844</v>
      </c>
      <c r="M70" s="120">
        <v>2947</v>
      </c>
      <c r="N70" s="127">
        <v>28347</v>
      </c>
      <c r="O70" s="120" t="s">
        <v>1478</v>
      </c>
      <c r="P70" s="128" t="s">
        <v>1448</v>
      </c>
      <c r="Q70" s="124">
        <v>12.6</v>
      </c>
      <c r="R70" s="156">
        <v>12.6</v>
      </c>
      <c r="S70" s="130">
        <v>5580013.2650099928</v>
      </c>
      <c r="T70" s="130">
        <v>26272040.255999994</v>
      </c>
      <c r="U70" s="154">
        <v>1978</v>
      </c>
      <c r="V70" s="154" t="s">
        <v>1753</v>
      </c>
      <c r="W70" s="154">
        <v>-4</v>
      </c>
      <c r="X70" s="155" t="s">
        <v>1449</v>
      </c>
      <c r="Y70" s="150">
        <v>44</v>
      </c>
      <c r="Z70" s="150">
        <v>75</v>
      </c>
      <c r="AA70" s="132">
        <f t="shared" si="7"/>
        <v>31</v>
      </c>
    </row>
    <row r="71" spans="1:27">
      <c r="A71" s="120">
        <v>63</v>
      </c>
      <c r="B71" s="121">
        <v>18</v>
      </c>
      <c r="C71" s="122" t="s">
        <v>1438</v>
      </c>
      <c r="D71" s="122" t="s">
        <v>1845</v>
      </c>
      <c r="E71" s="151" t="s">
        <v>1747</v>
      </c>
      <c r="F71" s="151" t="s">
        <v>1846</v>
      </c>
      <c r="G71" s="123" t="s">
        <v>1847</v>
      </c>
      <c r="H71" s="120">
        <v>40</v>
      </c>
      <c r="I71" s="124">
        <v>12.6</v>
      </c>
      <c r="J71" s="125" t="s">
        <v>1848</v>
      </c>
      <c r="K71" s="126" t="s">
        <v>1849</v>
      </c>
      <c r="L71" s="120" t="s">
        <v>1850</v>
      </c>
      <c r="M71" s="120">
        <v>2947</v>
      </c>
      <c r="N71" s="127">
        <v>28347</v>
      </c>
      <c r="O71" s="120" t="s">
        <v>1478</v>
      </c>
      <c r="P71" s="128" t="s">
        <v>1448</v>
      </c>
      <c r="Q71" s="124">
        <v>12.6</v>
      </c>
      <c r="R71" s="156">
        <v>12.6</v>
      </c>
      <c r="S71" s="130">
        <v>5580013.2650099928</v>
      </c>
      <c r="T71" s="130">
        <v>26272040.255999994</v>
      </c>
      <c r="U71" s="154">
        <v>1978</v>
      </c>
      <c r="V71" s="154" t="s">
        <v>1753</v>
      </c>
      <c r="W71" s="154">
        <v>-4</v>
      </c>
      <c r="X71" s="155" t="s">
        <v>1449</v>
      </c>
      <c r="Y71" s="150">
        <v>44</v>
      </c>
      <c r="Z71" s="150">
        <v>75</v>
      </c>
      <c r="AA71" s="132">
        <f t="shared" si="7"/>
        <v>31</v>
      </c>
    </row>
    <row r="72" spans="1:27">
      <c r="A72" s="120">
        <v>64</v>
      </c>
      <c r="B72" s="121">
        <v>19</v>
      </c>
      <c r="C72" s="122" t="s">
        <v>1438</v>
      </c>
      <c r="D72" s="122" t="s">
        <v>1851</v>
      </c>
      <c r="E72" s="151" t="s">
        <v>1747</v>
      </c>
      <c r="F72" s="151" t="s">
        <v>1852</v>
      </c>
      <c r="G72" s="123" t="s">
        <v>1853</v>
      </c>
      <c r="H72" s="120">
        <v>41</v>
      </c>
      <c r="I72" s="124">
        <v>14</v>
      </c>
      <c r="J72" s="125" t="s">
        <v>1854</v>
      </c>
      <c r="K72" s="126" t="s">
        <v>1855</v>
      </c>
      <c r="L72" s="120" t="s">
        <v>1856</v>
      </c>
      <c r="M72" s="120">
        <v>2947</v>
      </c>
      <c r="N72" s="127">
        <v>28347</v>
      </c>
      <c r="O72" s="120" t="s">
        <v>1478</v>
      </c>
      <c r="P72" s="128" t="s">
        <v>1448</v>
      </c>
      <c r="Q72" s="124">
        <v>14</v>
      </c>
      <c r="R72" s="156">
        <v>14</v>
      </c>
      <c r="S72" s="130">
        <v>6200014.7388999928</v>
      </c>
      <c r="T72" s="130">
        <v>29191155.839999996</v>
      </c>
      <c r="U72" s="154">
        <v>1978</v>
      </c>
      <c r="V72" s="154" t="s">
        <v>1753</v>
      </c>
      <c r="W72" s="154">
        <v>-4</v>
      </c>
      <c r="X72" s="155" t="s">
        <v>1449</v>
      </c>
      <c r="Y72" s="150">
        <v>44</v>
      </c>
      <c r="Z72" s="150">
        <v>75</v>
      </c>
      <c r="AA72" s="132">
        <f t="shared" si="7"/>
        <v>31</v>
      </c>
    </row>
    <row r="73" spans="1:27">
      <c r="A73" s="120">
        <v>65</v>
      </c>
      <c r="B73" s="121">
        <v>20</v>
      </c>
      <c r="C73" s="122" t="s">
        <v>1438</v>
      </c>
      <c r="D73" s="122" t="s">
        <v>1857</v>
      </c>
      <c r="E73" s="151" t="s">
        <v>1747</v>
      </c>
      <c r="F73" s="151" t="s">
        <v>1858</v>
      </c>
      <c r="G73" s="123" t="s">
        <v>1859</v>
      </c>
      <c r="H73" s="120">
        <v>42</v>
      </c>
      <c r="I73" s="124">
        <v>12.6</v>
      </c>
      <c r="J73" s="125" t="s">
        <v>1860</v>
      </c>
      <c r="K73" s="126" t="s">
        <v>1861</v>
      </c>
      <c r="L73" s="120" t="s">
        <v>1862</v>
      </c>
      <c r="M73" s="120">
        <v>2947</v>
      </c>
      <c r="N73" s="127">
        <v>28347</v>
      </c>
      <c r="O73" s="120" t="s">
        <v>1478</v>
      </c>
      <c r="P73" s="128" t="s">
        <v>1448</v>
      </c>
      <c r="Q73" s="124">
        <v>12.6</v>
      </c>
      <c r="R73" s="156">
        <v>12.6</v>
      </c>
      <c r="S73" s="130">
        <v>5580013.2650099928</v>
      </c>
      <c r="T73" s="130">
        <v>26272040.255999994</v>
      </c>
      <c r="U73" s="154">
        <v>1978</v>
      </c>
      <c r="V73" s="154" t="s">
        <v>1753</v>
      </c>
      <c r="W73" s="154">
        <v>-4</v>
      </c>
      <c r="X73" s="155" t="s">
        <v>1449</v>
      </c>
      <c r="Y73" s="150">
        <v>44</v>
      </c>
      <c r="Z73" s="150">
        <v>75</v>
      </c>
      <c r="AA73" s="132">
        <f t="shared" si="7"/>
        <v>31</v>
      </c>
    </row>
    <row r="74" spans="1:27" ht="10.5">
      <c r="A74" s="120">
        <v>74</v>
      </c>
      <c r="B74" s="121">
        <v>29</v>
      </c>
      <c r="C74" s="122" t="s">
        <v>1438</v>
      </c>
      <c r="D74" s="122" t="s">
        <v>1863</v>
      </c>
      <c r="E74" s="122" t="s">
        <v>1864</v>
      </c>
      <c r="F74" s="123" t="s">
        <v>1865</v>
      </c>
      <c r="G74" s="157" t="s">
        <v>1866</v>
      </c>
      <c r="H74" s="120" t="s">
        <v>1867</v>
      </c>
      <c r="I74" s="124">
        <v>249.41</v>
      </c>
      <c r="J74" s="125" t="s">
        <v>1868</v>
      </c>
      <c r="K74" s="126" t="s">
        <v>1869</v>
      </c>
      <c r="L74" s="120" t="s">
        <v>1870</v>
      </c>
      <c r="M74" s="120">
        <v>996</v>
      </c>
      <c r="N74" s="127">
        <v>39589</v>
      </c>
      <c r="O74" s="120" t="s">
        <v>1447</v>
      </c>
      <c r="P74" s="128" t="s">
        <v>1448</v>
      </c>
      <c r="Q74" s="124">
        <v>249.41</v>
      </c>
      <c r="R74" s="150">
        <v>249.41</v>
      </c>
      <c r="S74" s="130">
        <v>110453262.57350336</v>
      </c>
      <c r="T74" s="130">
        <v>520040441.28959996</v>
      </c>
      <c r="U74" s="154">
        <v>1978</v>
      </c>
      <c r="V74" s="154" t="s">
        <v>1753</v>
      </c>
      <c r="W74" s="154">
        <v>-4</v>
      </c>
      <c r="X74" s="155" t="s">
        <v>1449</v>
      </c>
      <c r="Y74" s="150">
        <v>44</v>
      </c>
      <c r="Z74" s="150">
        <v>75</v>
      </c>
      <c r="AA74" s="132">
        <f t="shared" si="7"/>
        <v>31</v>
      </c>
    </row>
    <row r="75" spans="1:27">
      <c r="A75" s="120">
        <v>66</v>
      </c>
      <c r="B75" s="121">
        <v>21</v>
      </c>
      <c r="C75" s="122" t="s">
        <v>1438</v>
      </c>
      <c r="D75" s="122" t="s">
        <v>1871</v>
      </c>
      <c r="E75" s="151" t="s">
        <v>1747</v>
      </c>
      <c r="F75" s="151" t="s">
        <v>1872</v>
      </c>
      <c r="G75" s="123" t="s">
        <v>1873</v>
      </c>
      <c r="H75" s="120">
        <v>63</v>
      </c>
      <c r="I75" s="124">
        <v>13.85</v>
      </c>
      <c r="J75" s="125" t="s">
        <v>1874</v>
      </c>
      <c r="K75" s="126" t="s">
        <v>1875</v>
      </c>
      <c r="L75" s="120" t="s">
        <v>1876</v>
      </c>
      <c r="M75" s="120">
        <v>2947</v>
      </c>
      <c r="N75" s="127">
        <v>28347</v>
      </c>
      <c r="O75" s="120" t="s">
        <v>1478</v>
      </c>
      <c r="P75" s="128" t="s">
        <v>1448</v>
      </c>
      <c r="Q75" s="124">
        <v>13.85</v>
      </c>
      <c r="R75" s="150">
        <v>13.85</v>
      </c>
      <c r="S75" s="130">
        <v>6133586.0095546357</v>
      </c>
      <c r="T75" s="130">
        <v>28878393.455999997</v>
      </c>
      <c r="U75" s="154">
        <v>1978</v>
      </c>
      <c r="V75" s="154" t="s">
        <v>1753</v>
      </c>
      <c r="W75" s="154">
        <v>-4</v>
      </c>
      <c r="X75" s="155" t="s">
        <v>1449</v>
      </c>
      <c r="Y75" s="150">
        <v>44</v>
      </c>
      <c r="Z75" s="150">
        <v>75</v>
      </c>
      <c r="AA75" s="132">
        <f t="shared" si="7"/>
        <v>31</v>
      </c>
    </row>
    <row r="76" spans="1:27">
      <c r="A76" s="120">
        <v>67</v>
      </c>
      <c r="B76" s="121">
        <v>22</v>
      </c>
      <c r="C76" s="122" t="s">
        <v>1438</v>
      </c>
      <c r="D76" s="122" t="s">
        <v>1877</v>
      </c>
      <c r="E76" s="151" t="s">
        <v>1747</v>
      </c>
      <c r="F76" s="151" t="s">
        <v>1878</v>
      </c>
      <c r="G76" s="123" t="s">
        <v>1879</v>
      </c>
      <c r="H76" s="120">
        <v>71</v>
      </c>
      <c r="I76" s="124">
        <v>14</v>
      </c>
      <c r="J76" s="125" t="s">
        <v>1880</v>
      </c>
      <c r="K76" s="126" t="s">
        <v>1881</v>
      </c>
      <c r="L76" s="120" t="s">
        <v>1882</v>
      </c>
      <c r="M76" s="120">
        <v>2947</v>
      </c>
      <c r="N76" s="127">
        <v>28347</v>
      </c>
      <c r="O76" s="120" t="s">
        <v>1478</v>
      </c>
      <c r="P76" s="128" t="s">
        <v>1448</v>
      </c>
      <c r="Q76" s="124">
        <v>14</v>
      </c>
      <c r="R76" s="150">
        <v>14</v>
      </c>
      <c r="S76" s="130">
        <v>6200014.7388999928</v>
      </c>
      <c r="T76" s="130">
        <v>29191155.839999996</v>
      </c>
      <c r="U76" s="154">
        <v>1978</v>
      </c>
      <c r="V76" s="154" t="s">
        <v>1753</v>
      </c>
      <c r="W76" s="154">
        <v>-4</v>
      </c>
      <c r="X76" s="155" t="s">
        <v>1449</v>
      </c>
      <c r="Y76" s="150">
        <v>44</v>
      </c>
      <c r="Z76" s="150">
        <v>75</v>
      </c>
      <c r="AA76" s="132">
        <f t="shared" si="7"/>
        <v>31</v>
      </c>
    </row>
    <row r="77" spans="1:27">
      <c r="A77" s="120">
        <v>68</v>
      </c>
      <c r="B77" s="121">
        <v>23</v>
      </c>
      <c r="C77" s="122" t="s">
        <v>1438</v>
      </c>
      <c r="D77" s="122" t="s">
        <v>1883</v>
      </c>
      <c r="E77" s="151" t="s">
        <v>1747</v>
      </c>
      <c r="F77" s="151" t="s">
        <v>1884</v>
      </c>
      <c r="G77" s="123" t="s">
        <v>1885</v>
      </c>
      <c r="H77" s="120">
        <v>79</v>
      </c>
      <c r="I77" s="124">
        <v>13.85</v>
      </c>
      <c r="J77" s="125" t="s">
        <v>1886</v>
      </c>
      <c r="K77" s="126" t="s">
        <v>1887</v>
      </c>
      <c r="L77" s="120" t="s">
        <v>1888</v>
      </c>
      <c r="M77" s="120">
        <v>2947</v>
      </c>
      <c r="N77" s="127">
        <v>28347</v>
      </c>
      <c r="O77" s="120" t="s">
        <v>1478</v>
      </c>
      <c r="P77" s="128" t="s">
        <v>1448</v>
      </c>
      <c r="Q77" s="124">
        <v>13.85</v>
      </c>
      <c r="R77" s="150">
        <v>13.85</v>
      </c>
      <c r="S77" s="130">
        <v>6133586.0095546357</v>
      </c>
      <c r="T77" s="130">
        <v>28878393.455999997</v>
      </c>
      <c r="U77" s="154">
        <v>1978</v>
      </c>
      <c r="V77" s="154" t="s">
        <v>1753</v>
      </c>
      <c r="W77" s="154">
        <v>-4</v>
      </c>
      <c r="X77" s="155" t="s">
        <v>1449</v>
      </c>
      <c r="Y77" s="150">
        <v>44</v>
      </c>
      <c r="Z77" s="150">
        <v>75</v>
      </c>
      <c r="AA77" s="132">
        <f t="shared" si="7"/>
        <v>31</v>
      </c>
    </row>
    <row r="78" spans="1:27">
      <c r="A78" s="120">
        <v>69</v>
      </c>
      <c r="B78" s="121">
        <v>24</v>
      </c>
      <c r="C78" s="122" t="s">
        <v>1438</v>
      </c>
      <c r="D78" s="122" t="s">
        <v>1889</v>
      </c>
      <c r="E78" s="151" t="s">
        <v>1747</v>
      </c>
      <c r="F78" s="151" t="s">
        <v>1890</v>
      </c>
      <c r="G78" s="123" t="s">
        <v>1891</v>
      </c>
      <c r="H78" s="120">
        <v>80</v>
      </c>
      <c r="I78" s="124">
        <v>14</v>
      </c>
      <c r="J78" s="125" t="s">
        <v>1892</v>
      </c>
      <c r="K78" s="126" t="s">
        <v>1893</v>
      </c>
      <c r="L78" s="120" t="s">
        <v>1894</v>
      </c>
      <c r="M78" s="120">
        <v>2947</v>
      </c>
      <c r="N78" s="127">
        <v>28347</v>
      </c>
      <c r="O78" s="120" t="s">
        <v>1478</v>
      </c>
      <c r="P78" s="128" t="s">
        <v>1448</v>
      </c>
      <c r="Q78" s="124">
        <v>14</v>
      </c>
      <c r="R78" s="150">
        <v>14</v>
      </c>
      <c r="S78" s="130">
        <v>6200014.7388999928</v>
      </c>
      <c r="T78" s="130">
        <v>29191155.839999996</v>
      </c>
      <c r="U78" s="154">
        <v>1978</v>
      </c>
      <c r="V78" s="154" t="s">
        <v>1753</v>
      </c>
      <c r="W78" s="154">
        <v>-4</v>
      </c>
      <c r="X78" s="155" t="s">
        <v>1449</v>
      </c>
      <c r="Y78" s="150">
        <v>44</v>
      </c>
      <c r="Z78" s="150">
        <v>75</v>
      </c>
      <c r="AA78" s="132">
        <f t="shared" si="7"/>
        <v>31</v>
      </c>
    </row>
    <row r="79" spans="1:27">
      <c r="A79" s="120">
        <v>70</v>
      </c>
      <c r="B79" s="121">
        <v>25</v>
      </c>
      <c r="C79" s="122" t="s">
        <v>1438</v>
      </c>
      <c r="D79" s="122" t="s">
        <v>1895</v>
      </c>
      <c r="E79" s="151" t="s">
        <v>1747</v>
      </c>
      <c r="F79" s="151" t="s">
        <v>1896</v>
      </c>
      <c r="G79" s="123" t="s">
        <v>1897</v>
      </c>
      <c r="H79" s="120">
        <v>81</v>
      </c>
      <c r="I79" s="124">
        <v>13.85</v>
      </c>
      <c r="J79" s="125" t="s">
        <v>1898</v>
      </c>
      <c r="K79" s="126" t="s">
        <v>1899</v>
      </c>
      <c r="L79" s="120" t="s">
        <v>1900</v>
      </c>
      <c r="M79" s="120">
        <v>2947</v>
      </c>
      <c r="N79" s="127">
        <v>28347</v>
      </c>
      <c r="O79" s="120" t="s">
        <v>1478</v>
      </c>
      <c r="P79" s="128" t="s">
        <v>1448</v>
      </c>
      <c r="Q79" s="124">
        <v>13.85</v>
      </c>
      <c r="R79" s="150">
        <v>13.85</v>
      </c>
      <c r="S79" s="130">
        <v>6133586.0095546357</v>
      </c>
      <c r="T79" s="130">
        <v>28878393.455999997</v>
      </c>
      <c r="U79" s="154">
        <v>1978</v>
      </c>
      <c r="V79" s="154" t="s">
        <v>1753</v>
      </c>
      <c r="W79" s="154">
        <v>-4</v>
      </c>
      <c r="X79" s="155" t="s">
        <v>1449</v>
      </c>
      <c r="Y79" s="150">
        <v>44</v>
      </c>
      <c r="Z79" s="150">
        <v>75</v>
      </c>
      <c r="AA79" s="132">
        <f t="shared" si="7"/>
        <v>31</v>
      </c>
    </row>
    <row r="80" spans="1:27" ht="11.25" customHeight="1">
      <c r="A80" s="120">
        <v>71</v>
      </c>
      <c r="B80" s="121">
        <v>26</v>
      </c>
      <c r="C80" s="122" t="s">
        <v>1438</v>
      </c>
      <c r="D80" s="122" t="s">
        <v>1901</v>
      </c>
      <c r="E80" s="122" t="s">
        <v>1864</v>
      </c>
      <c r="F80" s="123" t="s">
        <v>1902</v>
      </c>
      <c r="G80" s="157" t="s">
        <v>1903</v>
      </c>
      <c r="H80" s="158">
        <v>82</v>
      </c>
      <c r="I80" s="124">
        <v>13.85</v>
      </c>
      <c r="J80" s="125" t="s">
        <v>1904</v>
      </c>
      <c r="K80" s="126" t="s">
        <v>1905</v>
      </c>
      <c r="L80" s="120" t="s">
        <v>1906</v>
      </c>
      <c r="M80" s="120">
        <v>996</v>
      </c>
      <c r="N80" s="127">
        <v>39589</v>
      </c>
      <c r="O80" s="120" t="s">
        <v>1447</v>
      </c>
      <c r="P80" s="128" t="s">
        <v>1448</v>
      </c>
      <c r="Q80" s="124">
        <v>13.85</v>
      </c>
      <c r="R80" s="150">
        <v>13.85</v>
      </c>
      <c r="S80" s="130">
        <v>6133586.0095546357</v>
      </c>
      <c r="T80" s="130">
        <v>28878393.455999997</v>
      </c>
      <c r="U80" s="154">
        <v>1978</v>
      </c>
      <c r="V80" s="154" t="s">
        <v>1753</v>
      </c>
      <c r="W80" s="154">
        <v>-4</v>
      </c>
      <c r="X80" s="155" t="s">
        <v>1449</v>
      </c>
      <c r="Y80" s="150">
        <v>44</v>
      </c>
      <c r="Z80" s="150">
        <v>75</v>
      </c>
      <c r="AA80" s="132">
        <f t="shared" si="7"/>
        <v>31</v>
      </c>
    </row>
    <row r="81" spans="1:27" ht="10.5">
      <c r="A81" s="120">
        <v>72</v>
      </c>
      <c r="B81" s="121">
        <v>27</v>
      </c>
      <c r="C81" s="122" t="s">
        <v>1438</v>
      </c>
      <c r="D81" s="122" t="s">
        <v>1907</v>
      </c>
      <c r="E81" s="122" t="s">
        <v>1864</v>
      </c>
      <c r="F81" s="123" t="s">
        <v>1908</v>
      </c>
      <c r="G81" s="157" t="s">
        <v>1909</v>
      </c>
      <c r="H81" s="158">
        <v>83</v>
      </c>
      <c r="I81" s="124">
        <v>14</v>
      </c>
      <c r="J81" s="125" t="s">
        <v>1910</v>
      </c>
      <c r="K81" s="126" t="s">
        <v>1911</v>
      </c>
      <c r="L81" s="120" t="s">
        <v>1912</v>
      </c>
      <c r="M81" s="120">
        <v>996</v>
      </c>
      <c r="N81" s="127">
        <v>39589</v>
      </c>
      <c r="O81" s="120" t="s">
        <v>1447</v>
      </c>
      <c r="P81" s="128" t="s">
        <v>1448</v>
      </c>
      <c r="Q81" s="124">
        <v>14</v>
      </c>
      <c r="R81" s="150">
        <v>14</v>
      </c>
      <c r="S81" s="130">
        <v>6200014.7388999928</v>
      </c>
      <c r="T81" s="130">
        <v>29191155.839999996</v>
      </c>
      <c r="U81" s="154">
        <v>1978</v>
      </c>
      <c r="V81" s="154" t="s">
        <v>1753</v>
      </c>
      <c r="W81" s="154">
        <v>-4</v>
      </c>
      <c r="X81" s="155" t="s">
        <v>1449</v>
      </c>
      <c r="Y81" s="150">
        <v>44</v>
      </c>
      <c r="Z81" s="150">
        <v>75</v>
      </c>
      <c r="AA81" s="132">
        <f t="shared" si="7"/>
        <v>31</v>
      </c>
    </row>
    <row r="82" spans="1:27" ht="10.5">
      <c r="A82" s="120">
        <v>73</v>
      </c>
      <c r="B82" s="121">
        <v>28</v>
      </c>
      <c r="C82" s="122" t="s">
        <v>1438</v>
      </c>
      <c r="D82" s="122" t="s">
        <v>1913</v>
      </c>
      <c r="E82" s="122" t="s">
        <v>1864</v>
      </c>
      <c r="F82" s="123" t="s">
        <v>1914</v>
      </c>
      <c r="G82" s="157" t="s">
        <v>1915</v>
      </c>
      <c r="H82" s="158">
        <v>84</v>
      </c>
      <c r="I82" s="124">
        <v>14.35</v>
      </c>
      <c r="J82" s="125" t="s">
        <v>1916</v>
      </c>
      <c r="K82" s="126" t="s">
        <v>1917</v>
      </c>
      <c r="L82" s="120" t="s">
        <v>1918</v>
      </c>
      <c r="M82" s="120">
        <v>996</v>
      </c>
      <c r="N82" s="127">
        <v>39589</v>
      </c>
      <c r="O82" s="120" t="s">
        <v>1447</v>
      </c>
      <c r="P82" s="128" t="s">
        <v>1448</v>
      </c>
      <c r="Q82" s="124">
        <v>14.35</v>
      </c>
      <c r="R82" s="150">
        <v>14.35</v>
      </c>
      <c r="S82" s="130">
        <v>6355015.1073724926</v>
      </c>
      <c r="T82" s="130">
        <v>29920934.735999994</v>
      </c>
      <c r="U82" s="154">
        <v>1978</v>
      </c>
      <c r="V82" s="154" t="s">
        <v>1753</v>
      </c>
      <c r="W82" s="154">
        <v>-4</v>
      </c>
      <c r="X82" s="155" t="s">
        <v>1449</v>
      </c>
      <c r="Y82" s="150">
        <v>44</v>
      </c>
      <c r="Z82" s="150">
        <v>75</v>
      </c>
      <c r="AA82" s="132">
        <f t="shared" si="7"/>
        <v>31</v>
      </c>
    </row>
    <row r="83" spans="1:27" s="100" customFormat="1" ht="10.5">
      <c r="A83" s="136"/>
      <c r="B83" s="137">
        <v>29</v>
      </c>
      <c r="C83" s="138" t="s">
        <v>882</v>
      </c>
      <c r="D83" s="138"/>
      <c r="E83" s="138"/>
      <c r="F83" s="139" t="s">
        <v>1487</v>
      </c>
      <c r="G83" s="139"/>
      <c r="H83" s="136"/>
      <c r="I83" s="140">
        <f>SUM(I80:I82)</f>
        <v>42.2</v>
      </c>
      <c r="J83" s="141"/>
      <c r="K83" s="142"/>
      <c r="L83" s="136"/>
      <c r="M83" s="143"/>
      <c r="N83" s="144"/>
      <c r="O83" s="136"/>
      <c r="P83" s="145"/>
      <c r="Q83" s="140">
        <f>SUM(Q80:Q82)</f>
        <v>42.2</v>
      </c>
      <c r="R83" s="146">
        <f>SUM(R54:R82)</f>
        <v>632.69000000000005</v>
      </c>
      <c r="S83" s="146">
        <f t="shared" ref="S83" si="8">SUM(S54:S82)</f>
        <v>280191951.79675972</v>
      </c>
      <c r="T83" s="147">
        <v>1319210884.8864</v>
      </c>
      <c r="U83" s="148"/>
      <c r="V83" s="148"/>
      <c r="W83" s="148"/>
      <c r="X83" s="148"/>
      <c r="Y83" s="149"/>
      <c r="Z83" s="149"/>
      <c r="AA83" s="148"/>
    </row>
    <row r="84" spans="1:27">
      <c r="A84" s="120">
        <v>75</v>
      </c>
      <c r="B84" s="121">
        <v>1</v>
      </c>
      <c r="C84" s="122" t="s">
        <v>1438</v>
      </c>
      <c r="D84" s="122" t="s">
        <v>1919</v>
      </c>
      <c r="E84" s="151" t="s">
        <v>1747</v>
      </c>
      <c r="F84" s="151" t="s">
        <v>1920</v>
      </c>
      <c r="G84" s="123" t="s">
        <v>1921</v>
      </c>
      <c r="H84" s="120">
        <v>1</v>
      </c>
      <c r="I84" s="124">
        <v>12.88</v>
      </c>
      <c r="J84" s="125" t="s">
        <v>1922</v>
      </c>
      <c r="K84" s="126" t="s">
        <v>1837</v>
      </c>
      <c r="L84" s="120" t="s">
        <v>1923</v>
      </c>
      <c r="M84" s="120">
        <v>2947</v>
      </c>
      <c r="N84" s="127">
        <v>28347</v>
      </c>
      <c r="O84" s="120" t="s">
        <v>1478</v>
      </c>
      <c r="P84" s="128" t="s">
        <v>1448</v>
      </c>
      <c r="Q84" s="124">
        <v>12.88</v>
      </c>
      <c r="R84" s="159">
        <v>12.88</v>
      </c>
      <c r="S84" s="130">
        <v>5704013.5597879933</v>
      </c>
      <c r="T84" s="131">
        <v>26855863.372799996</v>
      </c>
      <c r="U84" s="154">
        <v>1978</v>
      </c>
      <c r="V84" s="154" t="s">
        <v>1753</v>
      </c>
      <c r="W84" s="154">
        <v>-4</v>
      </c>
      <c r="X84" s="154" t="s">
        <v>1449</v>
      </c>
      <c r="Y84" s="150">
        <v>44</v>
      </c>
      <c r="Z84" s="150">
        <v>75</v>
      </c>
      <c r="AA84" s="132">
        <f t="shared" ref="AA84:AA147" si="9">+Z84-Y84</f>
        <v>31</v>
      </c>
    </row>
    <row r="85" spans="1:27">
      <c r="A85" s="120">
        <v>76</v>
      </c>
      <c r="B85" s="121">
        <v>2</v>
      </c>
      <c r="C85" s="122" t="s">
        <v>1438</v>
      </c>
      <c r="D85" s="122" t="s">
        <v>1924</v>
      </c>
      <c r="E85" s="151" t="s">
        <v>1747</v>
      </c>
      <c r="F85" s="151" t="s">
        <v>1925</v>
      </c>
      <c r="G85" s="123" t="s">
        <v>1926</v>
      </c>
      <c r="H85" s="120">
        <v>2</v>
      </c>
      <c r="I85" s="124">
        <v>14</v>
      </c>
      <c r="J85" s="125" t="s">
        <v>1927</v>
      </c>
      <c r="K85" s="126" t="s">
        <v>1928</v>
      </c>
      <c r="L85" s="120" t="s">
        <v>1929</v>
      </c>
      <c r="M85" s="120">
        <v>2947</v>
      </c>
      <c r="N85" s="127">
        <v>28347</v>
      </c>
      <c r="O85" s="120" t="s">
        <v>1478</v>
      </c>
      <c r="P85" s="128" t="s">
        <v>1448</v>
      </c>
      <c r="Q85" s="124">
        <v>14</v>
      </c>
      <c r="R85" s="159">
        <v>14</v>
      </c>
      <c r="S85" s="130">
        <v>6200014.7388999928</v>
      </c>
      <c r="T85" s="131">
        <v>29191155.839999996</v>
      </c>
      <c r="U85" s="154">
        <v>1978</v>
      </c>
      <c r="V85" s="154" t="s">
        <v>1753</v>
      </c>
      <c r="W85" s="154">
        <v>-4</v>
      </c>
      <c r="X85" s="154" t="s">
        <v>1449</v>
      </c>
      <c r="Y85" s="150">
        <v>44</v>
      </c>
      <c r="Z85" s="150">
        <v>75</v>
      </c>
      <c r="AA85" s="132">
        <f t="shared" si="9"/>
        <v>31</v>
      </c>
    </row>
    <row r="86" spans="1:27">
      <c r="A86" s="120">
        <v>77</v>
      </c>
      <c r="B86" s="121">
        <v>3</v>
      </c>
      <c r="C86" s="122" t="s">
        <v>1438</v>
      </c>
      <c r="D86" s="122" t="s">
        <v>1930</v>
      </c>
      <c r="E86" s="151" t="s">
        <v>1747</v>
      </c>
      <c r="F86" s="151" t="s">
        <v>1931</v>
      </c>
      <c r="G86" s="123" t="s">
        <v>1932</v>
      </c>
      <c r="H86" s="120">
        <v>3</v>
      </c>
      <c r="I86" s="124">
        <v>13.85</v>
      </c>
      <c r="J86" s="125" t="s">
        <v>1933</v>
      </c>
      <c r="K86" s="126" t="s">
        <v>1934</v>
      </c>
      <c r="L86" s="120" t="s">
        <v>1935</v>
      </c>
      <c r="M86" s="120">
        <v>2947</v>
      </c>
      <c r="N86" s="127">
        <v>28347</v>
      </c>
      <c r="O86" s="120" t="s">
        <v>1478</v>
      </c>
      <c r="P86" s="128" t="s">
        <v>1448</v>
      </c>
      <c r="Q86" s="124">
        <v>13.85</v>
      </c>
      <c r="R86" s="159">
        <v>13.85</v>
      </c>
      <c r="S86" s="130">
        <v>6133586.0095546357</v>
      </c>
      <c r="T86" s="131">
        <v>28878393.455999997</v>
      </c>
      <c r="U86" s="154">
        <v>1978</v>
      </c>
      <c r="V86" s="154" t="s">
        <v>1753</v>
      </c>
      <c r="W86" s="154">
        <v>-4</v>
      </c>
      <c r="X86" s="154" t="s">
        <v>1449</v>
      </c>
      <c r="Y86" s="150">
        <v>44</v>
      </c>
      <c r="Z86" s="150">
        <v>75</v>
      </c>
      <c r="AA86" s="132">
        <f t="shared" si="9"/>
        <v>31</v>
      </c>
    </row>
    <row r="87" spans="1:27">
      <c r="A87" s="120">
        <v>78</v>
      </c>
      <c r="B87" s="121">
        <v>4</v>
      </c>
      <c r="C87" s="122" t="s">
        <v>1438</v>
      </c>
      <c r="D87" s="122" t="s">
        <v>1936</v>
      </c>
      <c r="E87" s="151" t="s">
        <v>1747</v>
      </c>
      <c r="F87" s="151" t="s">
        <v>1937</v>
      </c>
      <c r="G87" s="123" t="s">
        <v>1938</v>
      </c>
      <c r="H87" s="120">
        <v>4</v>
      </c>
      <c r="I87" s="124">
        <v>13.85</v>
      </c>
      <c r="J87" s="125" t="s">
        <v>1939</v>
      </c>
      <c r="K87" s="126" t="s">
        <v>1940</v>
      </c>
      <c r="L87" s="120" t="s">
        <v>1941</v>
      </c>
      <c r="M87" s="120">
        <v>2947</v>
      </c>
      <c r="N87" s="127">
        <v>28347</v>
      </c>
      <c r="O87" s="120" t="s">
        <v>1478</v>
      </c>
      <c r="P87" s="128" t="s">
        <v>1448</v>
      </c>
      <c r="Q87" s="124">
        <v>13.85</v>
      </c>
      <c r="R87" s="159">
        <v>13.85</v>
      </c>
      <c r="S87" s="130">
        <v>6133586.0095546357</v>
      </c>
      <c r="T87" s="131">
        <v>28878393.455999997</v>
      </c>
      <c r="U87" s="154">
        <v>1978</v>
      </c>
      <c r="V87" s="154" t="s">
        <v>1753</v>
      </c>
      <c r="W87" s="154">
        <v>-4</v>
      </c>
      <c r="X87" s="154" t="s">
        <v>1449</v>
      </c>
      <c r="Y87" s="150">
        <v>44</v>
      </c>
      <c r="Z87" s="150">
        <v>75</v>
      </c>
      <c r="AA87" s="132">
        <f t="shared" si="9"/>
        <v>31</v>
      </c>
    </row>
    <row r="88" spans="1:27">
      <c r="A88" s="120">
        <v>79</v>
      </c>
      <c r="B88" s="121">
        <v>5</v>
      </c>
      <c r="C88" s="122" t="s">
        <v>1438</v>
      </c>
      <c r="D88" s="122" t="s">
        <v>1942</v>
      </c>
      <c r="E88" s="151" t="s">
        <v>1747</v>
      </c>
      <c r="F88" s="151" t="s">
        <v>1943</v>
      </c>
      <c r="G88" s="123" t="s">
        <v>1944</v>
      </c>
      <c r="H88" s="120">
        <v>5</v>
      </c>
      <c r="I88" s="124">
        <v>14</v>
      </c>
      <c r="J88" s="125" t="s">
        <v>1945</v>
      </c>
      <c r="K88" s="126" t="s">
        <v>1946</v>
      </c>
      <c r="L88" s="120" t="s">
        <v>1947</v>
      </c>
      <c r="M88" s="120">
        <v>2947</v>
      </c>
      <c r="N88" s="127">
        <v>28347</v>
      </c>
      <c r="O88" s="120" t="s">
        <v>1478</v>
      </c>
      <c r="P88" s="128" t="s">
        <v>1448</v>
      </c>
      <c r="Q88" s="124">
        <v>14</v>
      </c>
      <c r="R88" s="159">
        <v>14</v>
      </c>
      <c r="S88" s="130">
        <v>6200014.7388999928</v>
      </c>
      <c r="T88" s="131">
        <v>29191155.839999996</v>
      </c>
      <c r="U88" s="154">
        <v>1978</v>
      </c>
      <c r="V88" s="154" t="s">
        <v>1753</v>
      </c>
      <c r="W88" s="154">
        <v>-4</v>
      </c>
      <c r="X88" s="154" t="s">
        <v>1449</v>
      </c>
      <c r="Y88" s="150">
        <v>44</v>
      </c>
      <c r="Z88" s="150">
        <v>75</v>
      </c>
      <c r="AA88" s="132">
        <f t="shared" si="9"/>
        <v>31</v>
      </c>
    </row>
    <row r="89" spans="1:27">
      <c r="A89" s="120">
        <v>80</v>
      </c>
      <c r="B89" s="121">
        <v>6</v>
      </c>
      <c r="C89" s="122" t="s">
        <v>1438</v>
      </c>
      <c r="D89" s="122" t="s">
        <v>1948</v>
      </c>
      <c r="E89" s="151" t="s">
        <v>1747</v>
      </c>
      <c r="F89" s="151" t="s">
        <v>1949</v>
      </c>
      <c r="G89" s="123" t="s">
        <v>1950</v>
      </c>
      <c r="H89" s="120">
        <v>6</v>
      </c>
      <c r="I89" s="124">
        <v>13.85</v>
      </c>
      <c r="J89" s="125" t="s">
        <v>1951</v>
      </c>
      <c r="K89" s="126" t="s">
        <v>1952</v>
      </c>
      <c r="L89" s="120" t="s">
        <v>1953</v>
      </c>
      <c r="M89" s="120">
        <v>2947</v>
      </c>
      <c r="N89" s="127">
        <v>28347</v>
      </c>
      <c r="O89" s="120" t="s">
        <v>1478</v>
      </c>
      <c r="P89" s="128" t="s">
        <v>1448</v>
      </c>
      <c r="Q89" s="124">
        <v>13.85</v>
      </c>
      <c r="R89" s="159">
        <v>13.85</v>
      </c>
      <c r="S89" s="130">
        <v>6133586.0095546357</v>
      </c>
      <c r="T89" s="131">
        <v>28878393.455999997</v>
      </c>
      <c r="U89" s="154">
        <v>1978</v>
      </c>
      <c r="V89" s="154" t="s">
        <v>1753</v>
      </c>
      <c r="W89" s="154">
        <v>-4</v>
      </c>
      <c r="X89" s="154" t="s">
        <v>1449</v>
      </c>
      <c r="Y89" s="150">
        <v>44</v>
      </c>
      <c r="Z89" s="150">
        <v>75</v>
      </c>
      <c r="AA89" s="132">
        <f t="shared" si="9"/>
        <v>31</v>
      </c>
    </row>
    <row r="90" spans="1:27">
      <c r="A90" s="120">
        <v>81</v>
      </c>
      <c r="B90" s="121">
        <v>7</v>
      </c>
      <c r="C90" s="122" t="s">
        <v>1438</v>
      </c>
      <c r="D90" s="122" t="s">
        <v>1954</v>
      </c>
      <c r="E90" s="151" t="s">
        <v>1747</v>
      </c>
      <c r="F90" s="151" t="s">
        <v>1955</v>
      </c>
      <c r="G90" s="123" t="s">
        <v>1956</v>
      </c>
      <c r="H90" s="120">
        <v>7</v>
      </c>
      <c r="I90" s="124">
        <v>13.85</v>
      </c>
      <c r="J90" s="125" t="s">
        <v>1957</v>
      </c>
      <c r="K90" s="126" t="s">
        <v>1958</v>
      </c>
      <c r="L90" s="120" t="s">
        <v>1959</v>
      </c>
      <c r="M90" s="120">
        <v>2947</v>
      </c>
      <c r="N90" s="127">
        <v>28347</v>
      </c>
      <c r="O90" s="120" t="s">
        <v>1478</v>
      </c>
      <c r="P90" s="128" t="s">
        <v>1448</v>
      </c>
      <c r="Q90" s="124">
        <v>13.85</v>
      </c>
      <c r="R90" s="159">
        <v>13.85</v>
      </c>
      <c r="S90" s="130">
        <v>6133586.0095546357</v>
      </c>
      <c r="T90" s="131">
        <v>28878393.455999997</v>
      </c>
      <c r="U90" s="154">
        <v>1978</v>
      </c>
      <c r="V90" s="154" t="s">
        <v>1753</v>
      </c>
      <c r="W90" s="154">
        <v>-4</v>
      </c>
      <c r="X90" s="154" t="s">
        <v>1449</v>
      </c>
      <c r="Y90" s="150">
        <v>44</v>
      </c>
      <c r="Z90" s="150">
        <v>75</v>
      </c>
      <c r="AA90" s="132">
        <f t="shared" si="9"/>
        <v>31</v>
      </c>
    </row>
    <row r="91" spans="1:27">
      <c r="A91" s="120">
        <v>82</v>
      </c>
      <c r="B91" s="121">
        <v>8</v>
      </c>
      <c r="C91" s="122" t="s">
        <v>1438</v>
      </c>
      <c r="D91" s="122" t="s">
        <v>1960</v>
      </c>
      <c r="E91" s="151" t="s">
        <v>1747</v>
      </c>
      <c r="F91" s="151" t="s">
        <v>1961</v>
      </c>
      <c r="G91" s="123" t="s">
        <v>1962</v>
      </c>
      <c r="H91" s="120">
        <v>8</v>
      </c>
      <c r="I91" s="124">
        <v>14</v>
      </c>
      <c r="J91" s="125" t="s">
        <v>1963</v>
      </c>
      <c r="K91" s="126" t="s">
        <v>1964</v>
      </c>
      <c r="L91" s="120" t="s">
        <v>1965</v>
      </c>
      <c r="M91" s="120">
        <v>2947</v>
      </c>
      <c r="N91" s="127">
        <v>28347</v>
      </c>
      <c r="O91" s="120" t="s">
        <v>1478</v>
      </c>
      <c r="P91" s="128" t="s">
        <v>1448</v>
      </c>
      <c r="Q91" s="124">
        <v>14</v>
      </c>
      <c r="R91" s="159">
        <v>14</v>
      </c>
      <c r="S91" s="130">
        <v>6200014.7388999928</v>
      </c>
      <c r="T91" s="131">
        <v>29191155.839999996</v>
      </c>
      <c r="U91" s="154">
        <v>1978</v>
      </c>
      <c r="V91" s="154" t="s">
        <v>1753</v>
      </c>
      <c r="W91" s="154">
        <v>-4</v>
      </c>
      <c r="X91" s="154" t="s">
        <v>1449</v>
      </c>
      <c r="Y91" s="150">
        <v>44</v>
      </c>
      <c r="Z91" s="150">
        <v>75</v>
      </c>
      <c r="AA91" s="132">
        <f t="shared" si="9"/>
        <v>31</v>
      </c>
    </row>
    <row r="92" spans="1:27">
      <c r="A92" s="120">
        <v>83</v>
      </c>
      <c r="B92" s="121">
        <v>9</v>
      </c>
      <c r="C92" s="122" t="s">
        <v>1438</v>
      </c>
      <c r="D92" s="122" t="s">
        <v>1966</v>
      </c>
      <c r="E92" s="151" t="s">
        <v>1747</v>
      </c>
      <c r="F92" s="151" t="s">
        <v>1967</v>
      </c>
      <c r="G92" s="123" t="s">
        <v>1968</v>
      </c>
      <c r="H92" s="120">
        <v>9</v>
      </c>
      <c r="I92" s="124">
        <v>13.85</v>
      </c>
      <c r="J92" s="125" t="s">
        <v>1969</v>
      </c>
      <c r="K92" s="126" t="s">
        <v>1970</v>
      </c>
      <c r="L92" s="120" t="s">
        <v>1971</v>
      </c>
      <c r="M92" s="120">
        <v>2947</v>
      </c>
      <c r="N92" s="127">
        <v>28347</v>
      </c>
      <c r="O92" s="120" t="s">
        <v>1478</v>
      </c>
      <c r="P92" s="128" t="s">
        <v>1448</v>
      </c>
      <c r="Q92" s="124">
        <v>13.85</v>
      </c>
      <c r="R92" s="159">
        <v>13.85</v>
      </c>
      <c r="S92" s="130">
        <v>6133586.0095546357</v>
      </c>
      <c r="T92" s="131">
        <v>28878393.455999997</v>
      </c>
      <c r="U92" s="154">
        <v>1978</v>
      </c>
      <c r="V92" s="154" t="s">
        <v>1753</v>
      </c>
      <c r="W92" s="154">
        <v>-4</v>
      </c>
      <c r="X92" s="154" t="s">
        <v>1449</v>
      </c>
      <c r="Y92" s="150">
        <v>44</v>
      </c>
      <c r="Z92" s="150">
        <v>75</v>
      </c>
      <c r="AA92" s="132">
        <f t="shared" si="9"/>
        <v>31</v>
      </c>
    </row>
    <row r="93" spans="1:27">
      <c r="A93" s="120">
        <v>84</v>
      </c>
      <c r="B93" s="121">
        <v>10</v>
      </c>
      <c r="C93" s="122" t="s">
        <v>1438</v>
      </c>
      <c r="D93" s="122" t="s">
        <v>1972</v>
      </c>
      <c r="E93" s="151" t="s">
        <v>1747</v>
      </c>
      <c r="F93" s="151" t="s">
        <v>1973</v>
      </c>
      <c r="G93" s="123" t="s">
        <v>1974</v>
      </c>
      <c r="H93" s="120">
        <v>10</v>
      </c>
      <c r="I93" s="124">
        <v>13.85</v>
      </c>
      <c r="J93" s="125" t="s">
        <v>1975</v>
      </c>
      <c r="K93" s="126" t="s">
        <v>1976</v>
      </c>
      <c r="L93" s="120" t="s">
        <v>1977</v>
      </c>
      <c r="M93" s="120">
        <v>2947</v>
      </c>
      <c r="N93" s="127">
        <v>28347</v>
      </c>
      <c r="O93" s="120" t="s">
        <v>1478</v>
      </c>
      <c r="P93" s="128" t="s">
        <v>1448</v>
      </c>
      <c r="Q93" s="124">
        <v>13.85</v>
      </c>
      <c r="R93" s="159">
        <v>13.85</v>
      </c>
      <c r="S93" s="130">
        <v>6133586.0095546357</v>
      </c>
      <c r="T93" s="131">
        <v>28878393.455999997</v>
      </c>
      <c r="U93" s="154">
        <v>1978</v>
      </c>
      <c r="V93" s="154" t="s">
        <v>1753</v>
      </c>
      <c r="W93" s="154">
        <v>-4</v>
      </c>
      <c r="X93" s="154" t="s">
        <v>1449</v>
      </c>
      <c r="Y93" s="150">
        <v>44</v>
      </c>
      <c r="Z93" s="150">
        <v>75</v>
      </c>
      <c r="AA93" s="132">
        <f t="shared" si="9"/>
        <v>31</v>
      </c>
    </row>
    <row r="94" spans="1:27">
      <c r="A94" s="120">
        <v>85</v>
      </c>
      <c r="B94" s="121">
        <v>11</v>
      </c>
      <c r="C94" s="122" t="s">
        <v>1438</v>
      </c>
      <c r="D94" s="122" t="s">
        <v>1978</v>
      </c>
      <c r="E94" s="151" t="s">
        <v>1747</v>
      </c>
      <c r="F94" s="151" t="s">
        <v>1979</v>
      </c>
      <c r="G94" s="123" t="s">
        <v>1980</v>
      </c>
      <c r="H94" s="120">
        <v>11</v>
      </c>
      <c r="I94" s="124">
        <v>14</v>
      </c>
      <c r="J94" s="125" t="s">
        <v>1981</v>
      </c>
      <c r="K94" s="126" t="s">
        <v>1982</v>
      </c>
      <c r="L94" s="120" t="s">
        <v>1983</v>
      </c>
      <c r="M94" s="120">
        <v>2947</v>
      </c>
      <c r="N94" s="127">
        <v>28347</v>
      </c>
      <c r="O94" s="120" t="s">
        <v>1478</v>
      </c>
      <c r="P94" s="128" t="s">
        <v>1448</v>
      </c>
      <c r="Q94" s="124">
        <v>14</v>
      </c>
      <c r="R94" s="159">
        <v>14</v>
      </c>
      <c r="S94" s="130">
        <v>6200014.7388999928</v>
      </c>
      <c r="T94" s="131">
        <v>29191155.839999996</v>
      </c>
      <c r="U94" s="154">
        <v>1978</v>
      </c>
      <c r="V94" s="154" t="s">
        <v>1753</v>
      </c>
      <c r="W94" s="154">
        <v>-4</v>
      </c>
      <c r="X94" s="154" t="s">
        <v>1449</v>
      </c>
      <c r="Y94" s="150">
        <v>44</v>
      </c>
      <c r="Z94" s="150">
        <v>75</v>
      </c>
      <c r="AA94" s="132">
        <f t="shared" si="9"/>
        <v>31</v>
      </c>
    </row>
    <row r="95" spans="1:27">
      <c r="A95" s="120">
        <v>86</v>
      </c>
      <c r="B95" s="121">
        <v>12</v>
      </c>
      <c r="C95" s="122" t="s">
        <v>1438</v>
      </c>
      <c r="D95" s="122" t="s">
        <v>1984</v>
      </c>
      <c r="E95" s="151" t="s">
        <v>1747</v>
      </c>
      <c r="F95" s="151" t="s">
        <v>1985</v>
      </c>
      <c r="G95" s="123" t="s">
        <v>1986</v>
      </c>
      <c r="H95" s="120">
        <v>12</v>
      </c>
      <c r="I95" s="124">
        <v>13.85</v>
      </c>
      <c r="J95" s="125" t="s">
        <v>1987</v>
      </c>
      <c r="K95" s="126" t="s">
        <v>1988</v>
      </c>
      <c r="L95" s="120" t="s">
        <v>1989</v>
      </c>
      <c r="M95" s="120">
        <v>2947</v>
      </c>
      <c r="N95" s="127">
        <v>28347</v>
      </c>
      <c r="O95" s="120" t="s">
        <v>1478</v>
      </c>
      <c r="P95" s="128" t="s">
        <v>1448</v>
      </c>
      <c r="Q95" s="124">
        <v>13.85</v>
      </c>
      <c r="R95" s="159">
        <v>13.85</v>
      </c>
      <c r="S95" s="130">
        <v>6133586.0095546357</v>
      </c>
      <c r="T95" s="131">
        <v>28878393.455999997</v>
      </c>
      <c r="U95" s="154">
        <v>1978</v>
      </c>
      <c r="V95" s="154" t="s">
        <v>1753</v>
      </c>
      <c r="W95" s="154">
        <v>-4</v>
      </c>
      <c r="X95" s="154" t="s">
        <v>1449</v>
      </c>
      <c r="Y95" s="150">
        <v>44</v>
      </c>
      <c r="Z95" s="150">
        <v>75</v>
      </c>
      <c r="AA95" s="132">
        <f t="shared" si="9"/>
        <v>31</v>
      </c>
    </row>
    <row r="96" spans="1:27">
      <c r="A96" s="120">
        <v>87</v>
      </c>
      <c r="B96" s="121">
        <v>13</v>
      </c>
      <c r="C96" s="122" t="s">
        <v>1438</v>
      </c>
      <c r="D96" s="122" t="s">
        <v>1990</v>
      </c>
      <c r="E96" s="151" t="s">
        <v>1747</v>
      </c>
      <c r="F96" s="151" t="s">
        <v>1991</v>
      </c>
      <c r="G96" s="123" t="s">
        <v>1992</v>
      </c>
      <c r="H96" s="120">
        <v>13</v>
      </c>
      <c r="I96" s="124">
        <v>13.85</v>
      </c>
      <c r="J96" s="125" t="s">
        <v>1993</v>
      </c>
      <c r="K96" s="126" t="s">
        <v>1994</v>
      </c>
      <c r="L96" s="120" t="s">
        <v>1995</v>
      </c>
      <c r="M96" s="120">
        <v>2947</v>
      </c>
      <c r="N96" s="127">
        <v>28347</v>
      </c>
      <c r="O96" s="120" t="s">
        <v>1478</v>
      </c>
      <c r="P96" s="128" t="s">
        <v>1448</v>
      </c>
      <c r="Q96" s="124">
        <v>13.85</v>
      </c>
      <c r="R96" s="159">
        <v>13.85</v>
      </c>
      <c r="S96" s="130">
        <v>6133586.0095546357</v>
      </c>
      <c r="T96" s="131">
        <v>28878393.455999997</v>
      </c>
      <c r="U96" s="154">
        <v>1978</v>
      </c>
      <c r="V96" s="154" t="s">
        <v>1753</v>
      </c>
      <c r="W96" s="154">
        <v>-4</v>
      </c>
      <c r="X96" s="154" t="s">
        <v>1449</v>
      </c>
      <c r="Y96" s="150">
        <v>44</v>
      </c>
      <c r="Z96" s="150">
        <v>75</v>
      </c>
      <c r="AA96" s="132">
        <f t="shared" si="9"/>
        <v>31</v>
      </c>
    </row>
    <row r="97" spans="1:27">
      <c r="A97" s="120">
        <v>88</v>
      </c>
      <c r="B97" s="121">
        <v>14</v>
      </c>
      <c r="C97" s="122" t="s">
        <v>1438</v>
      </c>
      <c r="D97" s="122" t="s">
        <v>1996</v>
      </c>
      <c r="E97" s="151" t="s">
        <v>1747</v>
      </c>
      <c r="F97" s="151" t="s">
        <v>1997</v>
      </c>
      <c r="G97" s="123" t="s">
        <v>1998</v>
      </c>
      <c r="H97" s="120">
        <v>14</v>
      </c>
      <c r="I97" s="124">
        <v>14</v>
      </c>
      <c r="J97" s="125" t="s">
        <v>1999</v>
      </c>
      <c r="K97" s="126" t="s">
        <v>2000</v>
      </c>
      <c r="L97" s="120" t="s">
        <v>2001</v>
      </c>
      <c r="M97" s="120">
        <v>2947</v>
      </c>
      <c r="N97" s="127">
        <v>28347</v>
      </c>
      <c r="O97" s="120" t="s">
        <v>1478</v>
      </c>
      <c r="P97" s="128" t="s">
        <v>1448</v>
      </c>
      <c r="Q97" s="124">
        <v>14</v>
      </c>
      <c r="R97" s="159">
        <v>14</v>
      </c>
      <c r="S97" s="130">
        <v>6200014.7388999928</v>
      </c>
      <c r="T97" s="131">
        <v>29191155.839999996</v>
      </c>
      <c r="U97" s="154">
        <v>1978</v>
      </c>
      <c r="V97" s="154" t="s">
        <v>1753</v>
      </c>
      <c r="W97" s="154">
        <v>-4</v>
      </c>
      <c r="X97" s="154" t="s">
        <v>1449</v>
      </c>
      <c r="Y97" s="150">
        <v>44</v>
      </c>
      <c r="Z97" s="150">
        <v>75</v>
      </c>
      <c r="AA97" s="132">
        <f t="shared" si="9"/>
        <v>31</v>
      </c>
    </row>
    <row r="98" spans="1:27">
      <c r="A98" s="120">
        <v>89</v>
      </c>
      <c r="B98" s="121">
        <v>15</v>
      </c>
      <c r="C98" s="122" t="s">
        <v>1438</v>
      </c>
      <c r="D98" s="122" t="s">
        <v>2002</v>
      </c>
      <c r="E98" s="151" t="s">
        <v>1747</v>
      </c>
      <c r="F98" s="151" t="s">
        <v>2003</v>
      </c>
      <c r="G98" s="123" t="s">
        <v>2004</v>
      </c>
      <c r="H98" s="120">
        <v>15</v>
      </c>
      <c r="I98" s="124">
        <v>13.85</v>
      </c>
      <c r="J98" s="125" t="s">
        <v>2005</v>
      </c>
      <c r="K98" s="126" t="s">
        <v>2006</v>
      </c>
      <c r="L98" s="120" t="s">
        <v>2007</v>
      </c>
      <c r="M98" s="120">
        <v>2947</v>
      </c>
      <c r="N98" s="127">
        <v>28347</v>
      </c>
      <c r="O98" s="120" t="s">
        <v>1478</v>
      </c>
      <c r="P98" s="128" t="s">
        <v>1448</v>
      </c>
      <c r="Q98" s="124">
        <v>13.85</v>
      </c>
      <c r="R98" s="159">
        <v>13.85</v>
      </c>
      <c r="S98" s="130">
        <v>6133586.0095546357</v>
      </c>
      <c r="T98" s="131">
        <v>28878393.455999997</v>
      </c>
      <c r="U98" s="154">
        <v>1978</v>
      </c>
      <c r="V98" s="154" t="s">
        <v>1753</v>
      </c>
      <c r="W98" s="154">
        <v>-4</v>
      </c>
      <c r="X98" s="154" t="s">
        <v>1449</v>
      </c>
      <c r="Y98" s="150">
        <v>44</v>
      </c>
      <c r="Z98" s="150">
        <v>75</v>
      </c>
      <c r="AA98" s="132">
        <f t="shared" si="9"/>
        <v>31</v>
      </c>
    </row>
    <row r="99" spans="1:27">
      <c r="A99" s="120">
        <v>90</v>
      </c>
      <c r="B99" s="121">
        <v>16</v>
      </c>
      <c r="C99" s="122" t="s">
        <v>1438</v>
      </c>
      <c r="D99" s="122" t="s">
        <v>2008</v>
      </c>
      <c r="E99" s="151" t="s">
        <v>1747</v>
      </c>
      <c r="F99" s="151" t="s">
        <v>2009</v>
      </c>
      <c r="G99" s="123" t="s">
        <v>2010</v>
      </c>
      <c r="H99" s="120">
        <v>16</v>
      </c>
      <c r="I99" s="124">
        <v>13.85</v>
      </c>
      <c r="J99" s="125" t="s">
        <v>2011</v>
      </c>
      <c r="K99" s="126" t="s">
        <v>2012</v>
      </c>
      <c r="L99" s="120" t="s">
        <v>2013</v>
      </c>
      <c r="M99" s="120">
        <v>2947</v>
      </c>
      <c r="N99" s="127">
        <v>28347</v>
      </c>
      <c r="O99" s="120" t="s">
        <v>1478</v>
      </c>
      <c r="P99" s="128" t="s">
        <v>1448</v>
      </c>
      <c r="Q99" s="124">
        <v>13.85</v>
      </c>
      <c r="R99" s="159">
        <v>13.85</v>
      </c>
      <c r="S99" s="130">
        <v>6133586.0095546357</v>
      </c>
      <c r="T99" s="131">
        <v>28878393.455999997</v>
      </c>
      <c r="U99" s="154">
        <v>1978</v>
      </c>
      <c r="V99" s="154" t="s">
        <v>1753</v>
      </c>
      <c r="W99" s="154">
        <v>-4</v>
      </c>
      <c r="X99" s="154" t="s">
        <v>1449</v>
      </c>
      <c r="Y99" s="150">
        <v>44</v>
      </c>
      <c r="Z99" s="150">
        <v>75</v>
      </c>
      <c r="AA99" s="132">
        <f t="shared" si="9"/>
        <v>31</v>
      </c>
    </row>
    <row r="100" spans="1:27">
      <c r="A100" s="120">
        <v>91</v>
      </c>
      <c r="B100" s="121">
        <v>17</v>
      </c>
      <c r="C100" s="122" t="s">
        <v>1438</v>
      </c>
      <c r="D100" s="122" t="s">
        <v>2014</v>
      </c>
      <c r="E100" s="151" t="s">
        <v>1747</v>
      </c>
      <c r="F100" s="151" t="s">
        <v>2015</v>
      </c>
      <c r="G100" s="123" t="s">
        <v>2016</v>
      </c>
      <c r="H100" s="120">
        <v>17</v>
      </c>
      <c r="I100" s="124">
        <v>14</v>
      </c>
      <c r="J100" s="125" t="s">
        <v>2017</v>
      </c>
      <c r="K100" s="126" t="s">
        <v>2018</v>
      </c>
      <c r="L100" s="120" t="s">
        <v>2019</v>
      </c>
      <c r="M100" s="120">
        <v>2947</v>
      </c>
      <c r="N100" s="127">
        <v>28347</v>
      </c>
      <c r="O100" s="120" t="s">
        <v>1478</v>
      </c>
      <c r="P100" s="128" t="s">
        <v>1448</v>
      </c>
      <c r="Q100" s="124">
        <v>14</v>
      </c>
      <c r="R100" s="159">
        <v>14</v>
      </c>
      <c r="S100" s="130">
        <v>6200014.7388999928</v>
      </c>
      <c r="T100" s="131">
        <v>29191155.839999996</v>
      </c>
      <c r="U100" s="154">
        <v>1978</v>
      </c>
      <c r="V100" s="154" t="s">
        <v>1753</v>
      </c>
      <c r="W100" s="154">
        <v>-4</v>
      </c>
      <c r="X100" s="154" t="s">
        <v>1449</v>
      </c>
      <c r="Y100" s="150">
        <v>44</v>
      </c>
      <c r="Z100" s="150">
        <v>75</v>
      </c>
      <c r="AA100" s="132">
        <f t="shared" si="9"/>
        <v>31</v>
      </c>
    </row>
    <row r="101" spans="1:27">
      <c r="A101" s="120">
        <v>92</v>
      </c>
      <c r="B101" s="121">
        <v>18</v>
      </c>
      <c r="C101" s="122" t="s">
        <v>1438</v>
      </c>
      <c r="D101" s="122" t="s">
        <v>2020</v>
      </c>
      <c r="E101" s="151" t="s">
        <v>1747</v>
      </c>
      <c r="F101" s="151" t="s">
        <v>2021</v>
      </c>
      <c r="G101" s="123" t="s">
        <v>2022</v>
      </c>
      <c r="H101" s="120">
        <v>18</v>
      </c>
      <c r="I101" s="124">
        <v>13.85</v>
      </c>
      <c r="J101" s="125" t="s">
        <v>2023</v>
      </c>
      <c r="K101" s="126" t="s">
        <v>2024</v>
      </c>
      <c r="L101" s="120" t="s">
        <v>2025</v>
      </c>
      <c r="M101" s="120">
        <v>2947</v>
      </c>
      <c r="N101" s="127">
        <v>28347</v>
      </c>
      <c r="O101" s="120" t="s">
        <v>1478</v>
      </c>
      <c r="P101" s="128" t="s">
        <v>1448</v>
      </c>
      <c r="Q101" s="124">
        <v>13.85</v>
      </c>
      <c r="R101" s="159">
        <v>13.85</v>
      </c>
      <c r="S101" s="130">
        <v>6133586.0095546357</v>
      </c>
      <c r="T101" s="131">
        <v>28878393.455999997</v>
      </c>
      <c r="U101" s="154">
        <v>1978</v>
      </c>
      <c r="V101" s="154" t="s">
        <v>1753</v>
      </c>
      <c r="W101" s="154">
        <v>-4</v>
      </c>
      <c r="X101" s="154" t="s">
        <v>1449</v>
      </c>
      <c r="Y101" s="150">
        <v>44</v>
      </c>
      <c r="Z101" s="150">
        <v>75</v>
      </c>
      <c r="AA101" s="132">
        <f t="shared" si="9"/>
        <v>31</v>
      </c>
    </row>
    <row r="102" spans="1:27">
      <c r="A102" s="120">
        <v>93</v>
      </c>
      <c r="B102" s="121">
        <v>19</v>
      </c>
      <c r="C102" s="122" t="s">
        <v>1438</v>
      </c>
      <c r="D102" s="122" t="s">
        <v>2026</v>
      </c>
      <c r="E102" s="151" t="s">
        <v>1747</v>
      </c>
      <c r="F102" s="151" t="s">
        <v>2027</v>
      </c>
      <c r="G102" s="123" t="s">
        <v>2028</v>
      </c>
      <c r="H102" s="120">
        <v>19</v>
      </c>
      <c r="I102" s="124">
        <v>13.85</v>
      </c>
      <c r="J102" s="125" t="s">
        <v>2029</v>
      </c>
      <c r="K102" s="126" t="s">
        <v>2030</v>
      </c>
      <c r="L102" s="120" t="s">
        <v>2031</v>
      </c>
      <c r="M102" s="120">
        <v>2947</v>
      </c>
      <c r="N102" s="127">
        <v>28347</v>
      </c>
      <c r="O102" s="120" t="s">
        <v>1478</v>
      </c>
      <c r="P102" s="128" t="s">
        <v>1448</v>
      </c>
      <c r="Q102" s="124">
        <v>13.85</v>
      </c>
      <c r="R102" s="159">
        <v>13.85</v>
      </c>
      <c r="S102" s="130">
        <v>6133586.0095546357</v>
      </c>
      <c r="T102" s="131">
        <v>28878393.455999997</v>
      </c>
      <c r="U102" s="154">
        <v>1978</v>
      </c>
      <c r="V102" s="154" t="s">
        <v>1753</v>
      </c>
      <c r="W102" s="154">
        <v>-4</v>
      </c>
      <c r="X102" s="154" t="s">
        <v>1449</v>
      </c>
      <c r="Y102" s="150">
        <v>44</v>
      </c>
      <c r="Z102" s="150">
        <v>75</v>
      </c>
      <c r="AA102" s="132">
        <f t="shared" si="9"/>
        <v>31</v>
      </c>
    </row>
    <row r="103" spans="1:27">
      <c r="A103" s="120">
        <v>94</v>
      </c>
      <c r="B103" s="121">
        <v>20</v>
      </c>
      <c r="C103" s="122" t="s">
        <v>1438</v>
      </c>
      <c r="D103" s="122" t="s">
        <v>2032</v>
      </c>
      <c r="E103" s="151" t="s">
        <v>1747</v>
      </c>
      <c r="F103" s="151" t="s">
        <v>2033</v>
      </c>
      <c r="G103" s="123" t="s">
        <v>2034</v>
      </c>
      <c r="H103" s="120">
        <v>20</v>
      </c>
      <c r="I103" s="124">
        <v>14</v>
      </c>
      <c r="J103" s="125" t="s">
        <v>2035</v>
      </c>
      <c r="K103" s="126" t="s">
        <v>2036</v>
      </c>
      <c r="L103" s="120" t="s">
        <v>2037</v>
      </c>
      <c r="M103" s="120">
        <v>2947</v>
      </c>
      <c r="N103" s="127">
        <v>28347</v>
      </c>
      <c r="O103" s="120" t="s">
        <v>1478</v>
      </c>
      <c r="P103" s="128" t="s">
        <v>1448</v>
      </c>
      <c r="Q103" s="124">
        <v>14</v>
      </c>
      <c r="R103" s="159">
        <v>14</v>
      </c>
      <c r="S103" s="130">
        <v>6200014.7388999928</v>
      </c>
      <c r="T103" s="131">
        <v>29191155.839999996</v>
      </c>
      <c r="U103" s="154">
        <v>1978</v>
      </c>
      <c r="V103" s="154" t="s">
        <v>1753</v>
      </c>
      <c r="W103" s="154">
        <v>-4</v>
      </c>
      <c r="X103" s="154" t="s">
        <v>1449</v>
      </c>
      <c r="Y103" s="150">
        <v>44</v>
      </c>
      <c r="Z103" s="150">
        <v>75</v>
      </c>
      <c r="AA103" s="132">
        <f t="shared" si="9"/>
        <v>31</v>
      </c>
    </row>
    <row r="104" spans="1:27">
      <c r="A104" s="120">
        <v>95</v>
      </c>
      <c r="B104" s="121">
        <v>21</v>
      </c>
      <c r="C104" s="122" t="s">
        <v>1438</v>
      </c>
      <c r="D104" s="122" t="s">
        <v>2038</v>
      </c>
      <c r="E104" s="151" t="s">
        <v>1747</v>
      </c>
      <c r="F104" s="151" t="s">
        <v>2039</v>
      </c>
      <c r="G104" s="123" t="s">
        <v>2040</v>
      </c>
      <c r="H104" s="120">
        <v>21</v>
      </c>
      <c r="I104" s="124">
        <v>13.85</v>
      </c>
      <c r="J104" s="125" t="s">
        <v>2041</v>
      </c>
      <c r="K104" s="126" t="s">
        <v>2042</v>
      </c>
      <c r="L104" s="120" t="s">
        <v>2043</v>
      </c>
      <c r="M104" s="120">
        <v>2947</v>
      </c>
      <c r="N104" s="127">
        <v>28347</v>
      </c>
      <c r="O104" s="120" t="s">
        <v>1478</v>
      </c>
      <c r="P104" s="128" t="s">
        <v>1448</v>
      </c>
      <c r="Q104" s="124">
        <v>13.85</v>
      </c>
      <c r="R104" s="159">
        <v>13.85</v>
      </c>
      <c r="S104" s="130">
        <v>6133586.0095546357</v>
      </c>
      <c r="T104" s="131">
        <v>28878393.455999997</v>
      </c>
      <c r="U104" s="154">
        <v>1978</v>
      </c>
      <c r="V104" s="154" t="s">
        <v>1753</v>
      </c>
      <c r="W104" s="154">
        <v>-4</v>
      </c>
      <c r="X104" s="154" t="s">
        <v>1449</v>
      </c>
      <c r="Y104" s="150">
        <v>44</v>
      </c>
      <c r="Z104" s="150">
        <v>75</v>
      </c>
      <c r="AA104" s="132">
        <f t="shared" si="9"/>
        <v>31</v>
      </c>
    </row>
    <row r="105" spans="1:27">
      <c r="A105" s="120">
        <v>96</v>
      </c>
      <c r="B105" s="121">
        <v>22</v>
      </c>
      <c r="C105" s="122" t="s">
        <v>1438</v>
      </c>
      <c r="D105" s="122" t="s">
        <v>2044</v>
      </c>
      <c r="E105" s="151" t="s">
        <v>1747</v>
      </c>
      <c r="F105" s="151" t="s">
        <v>2045</v>
      </c>
      <c r="G105" s="123" t="s">
        <v>2046</v>
      </c>
      <c r="H105" s="120">
        <v>22</v>
      </c>
      <c r="I105" s="124">
        <v>13.85</v>
      </c>
      <c r="J105" s="125" t="s">
        <v>2047</v>
      </c>
      <c r="K105" s="126" t="s">
        <v>2048</v>
      </c>
      <c r="L105" s="120" t="s">
        <v>2049</v>
      </c>
      <c r="M105" s="120">
        <v>2947</v>
      </c>
      <c r="N105" s="127">
        <v>28347</v>
      </c>
      <c r="O105" s="120" t="s">
        <v>1478</v>
      </c>
      <c r="P105" s="128" t="s">
        <v>1448</v>
      </c>
      <c r="Q105" s="124">
        <v>13.85</v>
      </c>
      <c r="R105" s="159">
        <v>13.85</v>
      </c>
      <c r="S105" s="130">
        <v>6133586.0095546357</v>
      </c>
      <c r="T105" s="131">
        <v>28878393.455999997</v>
      </c>
      <c r="U105" s="154">
        <v>1978</v>
      </c>
      <c r="V105" s="154" t="s">
        <v>1753</v>
      </c>
      <c r="W105" s="154">
        <v>-4</v>
      </c>
      <c r="X105" s="154" t="s">
        <v>1449</v>
      </c>
      <c r="Y105" s="150">
        <v>44</v>
      </c>
      <c r="Z105" s="150">
        <v>75</v>
      </c>
      <c r="AA105" s="132">
        <f t="shared" si="9"/>
        <v>31</v>
      </c>
    </row>
    <row r="106" spans="1:27">
      <c r="A106" s="120">
        <v>97</v>
      </c>
      <c r="B106" s="121">
        <v>23</v>
      </c>
      <c r="C106" s="122" t="s">
        <v>1438</v>
      </c>
      <c r="D106" s="122" t="s">
        <v>2050</v>
      </c>
      <c r="E106" s="151" t="s">
        <v>1747</v>
      </c>
      <c r="F106" s="151" t="s">
        <v>2051</v>
      </c>
      <c r="G106" s="123" t="s">
        <v>2052</v>
      </c>
      <c r="H106" s="120">
        <v>37</v>
      </c>
      <c r="I106" s="124">
        <v>12.6</v>
      </c>
      <c r="J106" s="125" t="s">
        <v>2053</v>
      </c>
      <c r="K106" s="126" t="s">
        <v>2054</v>
      </c>
      <c r="L106" s="120" t="s">
        <v>2055</v>
      </c>
      <c r="M106" s="120">
        <v>2947</v>
      </c>
      <c r="N106" s="127">
        <v>28347</v>
      </c>
      <c r="O106" s="120" t="s">
        <v>1478</v>
      </c>
      <c r="P106" s="128" t="s">
        <v>1448</v>
      </c>
      <c r="Q106" s="124">
        <v>12.6</v>
      </c>
      <c r="R106" s="159">
        <v>12.6</v>
      </c>
      <c r="S106" s="130">
        <v>5580013.2650099928</v>
      </c>
      <c r="T106" s="131">
        <v>26272040.255999994</v>
      </c>
      <c r="U106" s="154">
        <v>1978</v>
      </c>
      <c r="V106" s="154" t="s">
        <v>1753</v>
      </c>
      <c r="W106" s="154">
        <v>-4</v>
      </c>
      <c r="X106" s="154" t="s">
        <v>1449</v>
      </c>
      <c r="Y106" s="150">
        <v>44</v>
      </c>
      <c r="Z106" s="150">
        <v>75</v>
      </c>
      <c r="AA106" s="132">
        <f t="shared" si="9"/>
        <v>31</v>
      </c>
    </row>
    <row r="107" spans="1:27">
      <c r="A107" s="120">
        <v>98</v>
      </c>
      <c r="B107" s="121">
        <v>24</v>
      </c>
      <c r="C107" s="122" t="s">
        <v>1438</v>
      </c>
      <c r="D107" s="122" t="s">
        <v>2056</v>
      </c>
      <c r="E107" s="151" t="s">
        <v>1747</v>
      </c>
      <c r="F107" s="151" t="s">
        <v>2057</v>
      </c>
      <c r="G107" s="123" t="s">
        <v>2058</v>
      </c>
      <c r="H107" s="120">
        <v>38</v>
      </c>
      <c r="I107" s="124">
        <v>14</v>
      </c>
      <c r="J107" s="125" t="s">
        <v>2059</v>
      </c>
      <c r="K107" s="126" t="s">
        <v>2060</v>
      </c>
      <c r="L107" s="120" t="s">
        <v>2061</v>
      </c>
      <c r="M107" s="120">
        <v>2947</v>
      </c>
      <c r="N107" s="127">
        <v>28347</v>
      </c>
      <c r="O107" s="120" t="s">
        <v>1478</v>
      </c>
      <c r="P107" s="128" t="s">
        <v>1448</v>
      </c>
      <c r="Q107" s="124">
        <v>14</v>
      </c>
      <c r="R107" s="159">
        <v>14</v>
      </c>
      <c r="S107" s="130">
        <v>6200014.7388999928</v>
      </c>
      <c r="T107" s="131">
        <v>29191155.839999996</v>
      </c>
      <c r="U107" s="154">
        <v>1978</v>
      </c>
      <c r="V107" s="154" t="s">
        <v>1753</v>
      </c>
      <c r="W107" s="154">
        <v>-4</v>
      </c>
      <c r="X107" s="154" t="s">
        <v>1449</v>
      </c>
      <c r="Y107" s="150">
        <v>44</v>
      </c>
      <c r="Z107" s="150">
        <v>75</v>
      </c>
      <c r="AA107" s="132">
        <f t="shared" si="9"/>
        <v>31</v>
      </c>
    </row>
    <row r="108" spans="1:27">
      <c r="A108" s="120">
        <v>99</v>
      </c>
      <c r="B108" s="121">
        <v>25</v>
      </c>
      <c r="C108" s="122" t="s">
        <v>1438</v>
      </c>
      <c r="D108" s="122" t="s">
        <v>2062</v>
      </c>
      <c r="E108" s="151" t="s">
        <v>1747</v>
      </c>
      <c r="F108" s="151" t="s">
        <v>2063</v>
      </c>
      <c r="G108" s="123" t="s">
        <v>2064</v>
      </c>
      <c r="H108" s="120">
        <v>39</v>
      </c>
      <c r="I108" s="124">
        <v>13.73</v>
      </c>
      <c r="J108" s="125" t="s">
        <v>2065</v>
      </c>
      <c r="K108" s="126" t="s">
        <v>2066</v>
      </c>
      <c r="L108" s="120" t="s">
        <v>2067</v>
      </c>
      <c r="M108" s="120">
        <v>2947</v>
      </c>
      <c r="N108" s="127">
        <v>28347</v>
      </c>
      <c r="O108" s="120" t="s">
        <v>1478</v>
      </c>
      <c r="P108" s="128" t="s">
        <v>1448</v>
      </c>
      <c r="Q108" s="124">
        <v>13.73</v>
      </c>
      <c r="R108" s="159">
        <v>13.73</v>
      </c>
      <c r="S108" s="130">
        <v>6080443.0260783499</v>
      </c>
      <c r="T108" s="131">
        <v>28628183.548799995</v>
      </c>
      <c r="U108" s="154">
        <v>1978</v>
      </c>
      <c r="V108" s="154" t="s">
        <v>1753</v>
      </c>
      <c r="W108" s="154">
        <v>-4</v>
      </c>
      <c r="X108" s="154" t="s">
        <v>1449</v>
      </c>
      <c r="Y108" s="150">
        <v>44</v>
      </c>
      <c r="Z108" s="150">
        <v>75</v>
      </c>
      <c r="AA108" s="132">
        <f t="shared" si="9"/>
        <v>31</v>
      </c>
    </row>
    <row r="109" spans="1:27">
      <c r="A109" s="120">
        <v>100</v>
      </c>
      <c r="B109" s="121">
        <v>26</v>
      </c>
      <c r="C109" s="122" t="s">
        <v>1438</v>
      </c>
      <c r="D109" s="122" t="s">
        <v>2068</v>
      </c>
      <c r="E109" s="151" t="s">
        <v>1747</v>
      </c>
      <c r="F109" s="151" t="s">
        <v>2069</v>
      </c>
      <c r="G109" s="123" t="s">
        <v>2070</v>
      </c>
      <c r="H109" s="120">
        <v>40</v>
      </c>
      <c r="I109" s="124">
        <v>13.73</v>
      </c>
      <c r="J109" s="125" t="s">
        <v>2071</v>
      </c>
      <c r="K109" s="126" t="s">
        <v>2072</v>
      </c>
      <c r="L109" s="120" t="s">
        <v>2073</v>
      </c>
      <c r="M109" s="120">
        <v>2947</v>
      </c>
      <c r="N109" s="127">
        <v>28347</v>
      </c>
      <c r="O109" s="120" t="s">
        <v>1478</v>
      </c>
      <c r="P109" s="128" t="s">
        <v>1448</v>
      </c>
      <c r="Q109" s="124">
        <v>13.73</v>
      </c>
      <c r="R109" s="159">
        <v>13.73</v>
      </c>
      <c r="S109" s="130">
        <v>6080443.0260783499</v>
      </c>
      <c r="T109" s="131">
        <v>28628183.548799995</v>
      </c>
      <c r="U109" s="154">
        <v>1978</v>
      </c>
      <c r="V109" s="154" t="s">
        <v>1753</v>
      </c>
      <c r="W109" s="154">
        <v>-4</v>
      </c>
      <c r="X109" s="154" t="s">
        <v>1449</v>
      </c>
      <c r="Y109" s="150">
        <v>44</v>
      </c>
      <c r="Z109" s="150">
        <v>75</v>
      </c>
      <c r="AA109" s="132">
        <f t="shared" si="9"/>
        <v>31</v>
      </c>
    </row>
    <row r="110" spans="1:27">
      <c r="A110" s="120">
        <v>101</v>
      </c>
      <c r="B110" s="121">
        <v>27</v>
      </c>
      <c r="C110" s="122" t="s">
        <v>1438</v>
      </c>
      <c r="D110" s="122" t="s">
        <v>2074</v>
      </c>
      <c r="E110" s="151" t="s">
        <v>1747</v>
      </c>
      <c r="F110" s="151" t="s">
        <v>2075</v>
      </c>
      <c r="G110" s="123" t="s">
        <v>2076</v>
      </c>
      <c r="H110" s="120">
        <v>41</v>
      </c>
      <c r="I110" s="124">
        <v>14</v>
      </c>
      <c r="J110" s="125" t="s">
        <v>2077</v>
      </c>
      <c r="K110" s="126" t="s">
        <v>2078</v>
      </c>
      <c r="L110" s="120" t="s">
        <v>2079</v>
      </c>
      <c r="M110" s="120">
        <v>2947</v>
      </c>
      <c r="N110" s="127">
        <v>28347</v>
      </c>
      <c r="O110" s="120" t="s">
        <v>1478</v>
      </c>
      <c r="P110" s="128" t="s">
        <v>1448</v>
      </c>
      <c r="Q110" s="124">
        <v>14</v>
      </c>
      <c r="R110" s="159">
        <v>14</v>
      </c>
      <c r="S110" s="130">
        <v>6200014.7388999928</v>
      </c>
      <c r="T110" s="131">
        <v>29191155.839999996</v>
      </c>
      <c r="U110" s="154">
        <v>1978</v>
      </c>
      <c r="V110" s="154" t="s">
        <v>1753</v>
      </c>
      <c r="W110" s="154">
        <v>-4</v>
      </c>
      <c r="X110" s="154" t="s">
        <v>1449</v>
      </c>
      <c r="Y110" s="150">
        <v>44</v>
      </c>
      <c r="Z110" s="150">
        <v>75</v>
      </c>
      <c r="AA110" s="132">
        <f t="shared" si="9"/>
        <v>31</v>
      </c>
    </row>
    <row r="111" spans="1:27">
      <c r="A111" s="120">
        <v>102</v>
      </c>
      <c r="B111" s="121">
        <v>28</v>
      </c>
      <c r="C111" s="122" t="s">
        <v>1438</v>
      </c>
      <c r="D111" s="122" t="s">
        <v>2080</v>
      </c>
      <c r="E111" s="151" t="s">
        <v>1747</v>
      </c>
      <c r="F111" s="151" t="s">
        <v>2081</v>
      </c>
      <c r="G111" s="123" t="s">
        <v>2082</v>
      </c>
      <c r="H111" s="120">
        <v>42</v>
      </c>
      <c r="I111" s="124">
        <v>12.6</v>
      </c>
      <c r="J111" s="125" t="s">
        <v>2083</v>
      </c>
      <c r="K111" s="126" t="s">
        <v>2084</v>
      </c>
      <c r="L111" s="120" t="s">
        <v>2085</v>
      </c>
      <c r="M111" s="120">
        <v>2947</v>
      </c>
      <c r="N111" s="127">
        <v>28347</v>
      </c>
      <c r="O111" s="120" t="s">
        <v>1478</v>
      </c>
      <c r="P111" s="128" t="s">
        <v>1448</v>
      </c>
      <c r="Q111" s="124">
        <v>12.6</v>
      </c>
      <c r="R111" s="159">
        <v>12.6</v>
      </c>
      <c r="S111" s="130">
        <v>5580013.2650099928</v>
      </c>
      <c r="T111" s="131">
        <v>26272040.255999994</v>
      </c>
      <c r="U111" s="154">
        <v>1978</v>
      </c>
      <c r="V111" s="154" t="s">
        <v>1753</v>
      </c>
      <c r="W111" s="154">
        <v>-4</v>
      </c>
      <c r="X111" s="154" t="s">
        <v>1449</v>
      </c>
      <c r="Y111" s="150">
        <v>44</v>
      </c>
      <c r="Z111" s="150">
        <v>75</v>
      </c>
      <c r="AA111" s="132">
        <f t="shared" si="9"/>
        <v>31</v>
      </c>
    </row>
    <row r="112" spans="1:27">
      <c r="A112" s="120">
        <v>103</v>
      </c>
      <c r="B112" s="121">
        <v>29</v>
      </c>
      <c r="C112" s="122" t="s">
        <v>1438</v>
      </c>
      <c r="D112" s="122" t="s">
        <v>2086</v>
      </c>
      <c r="E112" s="151" t="s">
        <v>1747</v>
      </c>
      <c r="F112" s="151" t="s">
        <v>2087</v>
      </c>
      <c r="G112" s="123" t="s">
        <v>2088</v>
      </c>
      <c r="H112" s="120">
        <v>43</v>
      </c>
      <c r="I112" s="124">
        <v>12.6</v>
      </c>
      <c r="J112" s="125" t="s">
        <v>2089</v>
      </c>
      <c r="K112" s="126" t="s">
        <v>2090</v>
      </c>
      <c r="L112" s="120" t="s">
        <v>2091</v>
      </c>
      <c r="M112" s="120">
        <v>2947</v>
      </c>
      <c r="N112" s="127">
        <v>28347</v>
      </c>
      <c r="O112" s="120" t="s">
        <v>1478</v>
      </c>
      <c r="P112" s="128" t="s">
        <v>1448</v>
      </c>
      <c r="Q112" s="124">
        <v>12.6</v>
      </c>
      <c r="R112" s="159">
        <v>12.6</v>
      </c>
      <c r="S112" s="130">
        <v>5580013.2650099928</v>
      </c>
      <c r="T112" s="131">
        <v>26272040.255999994</v>
      </c>
      <c r="U112" s="154">
        <v>1978</v>
      </c>
      <c r="V112" s="154" t="s">
        <v>1753</v>
      </c>
      <c r="W112" s="154">
        <v>-4</v>
      </c>
      <c r="X112" s="154" t="s">
        <v>1449</v>
      </c>
      <c r="Y112" s="150">
        <v>44</v>
      </c>
      <c r="Z112" s="150">
        <v>75</v>
      </c>
      <c r="AA112" s="132">
        <f t="shared" si="9"/>
        <v>31</v>
      </c>
    </row>
    <row r="113" spans="1:27">
      <c r="A113" s="120">
        <v>104</v>
      </c>
      <c r="B113" s="121">
        <v>30</v>
      </c>
      <c r="C113" s="122" t="s">
        <v>1438</v>
      </c>
      <c r="D113" s="122" t="s">
        <v>2092</v>
      </c>
      <c r="E113" s="151" t="s">
        <v>1747</v>
      </c>
      <c r="F113" s="151" t="s">
        <v>2093</v>
      </c>
      <c r="G113" s="123" t="s">
        <v>2094</v>
      </c>
      <c r="H113" s="120">
        <v>44</v>
      </c>
      <c r="I113" s="124">
        <v>14</v>
      </c>
      <c r="J113" s="125" t="s">
        <v>2095</v>
      </c>
      <c r="K113" s="126" t="s">
        <v>2096</v>
      </c>
      <c r="L113" s="120" t="s">
        <v>2097</v>
      </c>
      <c r="M113" s="120">
        <v>2947</v>
      </c>
      <c r="N113" s="127">
        <v>28347</v>
      </c>
      <c r="O113" s="120" t="s">
        <v>1478</v>
      </c>
      <c r="P113" s="128" t="s">
        <v>1448</v>
      </c>
      <c r="Q113" s="124">
        <v>14</v>
      </c>
      <c r="R113" s="159">
        <v>14</v>
      </c>
      <c r="S113" s="130">
        <v>6200014.7388999928</v>
      </c>
      <c r="T113" s="131">
        <v>29191155.839999996</v>
      </c>
      <c r="U113" s="154">
        <v>1978</v>
      </c>
      <c r="V113" s="154" t="s">
        <v>1753</v>
      </c>
      <c r="W113" s="154">
        <v>-4</v>
      </c>
      <c r="X113" s="154" t="s">
        <v>1449</v>
      </c>
      <c r="Y113" s="150">
        <v>44</v>
      </c>
      <c r="Z113" s="150">
        <v>75</v>
      </c>
      <c r="AA113" s="132">
        <f t="shared" si="9"/>
        <v>31</v>
      </c>
    </row>
    <row r="114" spans="1:27">
      <c r="A114" s="120">
        <v>105</v>
      </c>
      <c r="B114" s="121">
        <v>31</v>
      </c>
      <c r="C114" s="122" t="s">
        <v>1438</v>
      </c>
      <c r="D114" s="122" t="s">
        <v>2098</v>
      </c>
      <c r="E114" s="151" t="s">
        <v>1747</v>
      </c>
      <c r="F114" s="151" t="s">
        <v>2099</v>
      </c>
      <c r="G114" s="123" t="s">
        <v>2100</v>
      </c>
      <c r="H114" s="120">
        <v>45</v>
      </c>
      <c r="I114" s="124">
        <v>13.73</v>
      </c>
      <c r="J114" s="125" t="s">
        <v>2101</v>
      </c>
      <c r="K114" s="126" t="s">
        <v>2102</v>
      </c>
      <c r="L114" s="120" t="s">
        <v>2103</v>
      </c>
      <c r="M114" s="120">
        <v>2947</v>
      </c>
      <c r="N114" s="127">
        <v>28347</v>
      </c>
      <c r="O114" s="120" t="s">
        <v>1478</v>
      </c>
      <c r="P114" s="128" t="s">
        <v>1448</v>
      </c>
      <c r="Q114" s="124">
        <v>13.73</v>
      </c>
      <c r="R114" s="159">
        <v>13.73</v>
      </c>
      <c r="S114" s="130">
        <v>6080443.0260783499</v>
      </c>
      <c r="T114" s="131">
        <v>28628183.548799995</v>
      </c>
      <c r="U114" s="154">
        <v>1978</v>
      </c>
      <c r="V114" s="154" t="s">
        <v>1753</v>
      </c>
      <c r="W114" s="154">
        <v>-4</v>
      </c>
      <c r="X114" s="154" t="s">
        <v>1449</v>
      </c>
      <c r="Y114" s="150">
        <v>44</v>
      </c>
      <c r="Z114" s="150">
        <v>75</v>
      </c>
      <c r="AA114" s="132">
        <f t="shared" si="9"/>
        <v>31</v>
      </c>
    </row>
    <row r="115" spans="1:27">
      <c r="A115" s="120">
        <v>106</v>
      </c>
      <c r="B115" s="121">
        <v>32</v>
      </c>
      <c r="C115" s="122" t="s">
        <v>1438</v>
      </c>
      <c r="D115" s="122" t="s">
        <v>2104</v>
      </c>
      <c r="E115" s="151" t="s">
        <v>1747</v>
      </c>
      <c r="F115" s="151" t="s">
        <v>2105</v>
      </c>
      <c r="G115" s="123" t="s">
        <v>2106</v>
      </c>
      <c r="H115" s="120">
        <v>46</v>
      </c>
      <c r="I115" s="124">
        <v>13.73</v>
      </c>
      <c r="J115" s="125" t="s">
        <v>2107</v>
      </c>
      <c r="K115" s="126" t="s">
        <v>2108</v>
      </c>
      <c r="L115" s="120" t="s">
        <v>2109</v>
      </c>
      <c r="M115" s="120">
        <v>2947</v>
      </c>
      <c r="N115" s="127">
        <v>28347</v>
      </c>
      <c r="O115" s="120" t="s">
        <v>1478</v>
      </c>
      <c r="P115" s="128" t="s">
        <v>1448</v>
      </c>
      <c r="Q115" s="124">
        <v>13.73</v>
      </c>
      <c r="R115" s="159">
        <v>13.73</v>
      </c>
      <c r="S115" s="130">
        <v>6080443.0260783499</v>
      </c>
      <c r="T115" s="131">
        <v>28628183.548799995</v>
      </c>
      <c r="U115" s="154">
        <v>1978</v>
      </c>
      <c r="V115" s="154" t="s">
        <v>1753</v>
      </c>
      <c r="W115" s="154">
        <v>-4</v>
      </c>
      <c r="X115" s="154" t="s">
        <v>1449</v>
      </c>
      <c r="Y115" s="150">
        <v>44</v>
      </c>
      <c r="Z115" s="150">
        <v>75</v>
      </c>
      <c r="AA115" s="132">
        <f t="shared" si="9"/>
        <v>31</v>
      </c>
    </row>
    <row r="116" spans="1:27">
      <c r="A116" s="120">
        <v>107</v>
      </c>
      <c r="B116" s="121">
        <v>33</v>
      </c>
      <c r="C116" s="122" t="s">
        <v>1438</v>
      </c>
      <c r="D116" s="122" t="s">
        <v>2110</v>
      </c>
      <c r="E116" s="151" t="s">
        <v>1747</v>
      </c>
      <c r="F116" s="151" t="s">
        <v>2111</v>
      </c>
      <c r="G116" s="123" t="s">
        <v>2112</v>
      </c>
      <c r="H116" s="120">
        <v>47</v>
      </c>
      <c r="I116" s="124">
        <v>14</v>
      </c>
      <c r="J116" s="125" t="s">
        <v>2113</v>
      </c>
      <c r="K116" s="126" t="s">
        <v>2114</v>
      </c>
      <c r="L116" s="120" t="s">
        <v>2115</v>
      </c>
      <c r="M116" s="120">
        <v>2947</v>
      </c>
      <c r="N116" s="127">
        <v>28347</v>
      </c>
      <c r="O116" s="120" t="s">
        <v>1478</v>
      </c>
      <c r="P116" s="128" t="s">
        <v>1448</v>
      </c>
      <c r="Q116" s="124">
        <v>14</v>
      </c>
      <c r="R116" s="159">
        <v>14</v>
      </c>
      <c r="S116" s="130">
        <v>6200014.7388999928</v>
      </c>
      <c r="T116" s="131">
        <v>29191155.839999996</v>
      </c>
      <c r="U116" s="154">
        <v>1978</v>
      </c>
      <c r="V116" s="154" t="s">
        <v>1753</v>
      </c>
      <c r="W116" s="154">
        <v>-4</v>
      </c>
      <c r="X116" s="154" t="s">
        <v>1449</v>
      </c>
      <c r="Y116" s="150">
        <v>44</v>
      </c>
      <c r="Z116" s="150">
        <v>75</v>
      </c>
      <c r="AA116" s="132">
        <f t="shared" si="9"/>
        <v>31</v>
      </c>
    </row>
    <row r="117" spans="1:27">
      <c r="A117" s="120">
        <v>108</v>
      </c>
      <c r="B117" s="121">
        <v>34</v>
      </c>
      <c r="C117" s="122" t="s">
        <v>1438</v>
      </c>
      <c r="D117" s="122" t="s">
        <v>2116</v>
      </c>
      <c r="E117" s="151" t="s">
        <v>1747</v>
      </c>
      <c r="F117" s="151" t="s">
        <v>2117</v>
      </c>
      <c r="G117" s="123" t="s">
        <v>2118</v>
      </c>
      <c r="H117" s="120">
        <v>48</v>
      </c>
      <c r="I117" s="124">
        <v>12.88</v>
      </c>
      <c r="J117" s="125" t="s">
        <v>2119</v>
      </c>
      <c r="K117" s="126" t="s">
        <v>2120</v>
      </c>
      <c r="L117" s="120" t="s">
        <v>2121</v>
      </c>
      <c r="M117" s="120">
        <v>2947</v>
      </c>
      <c r="N117" s="127">
        <v>28347</v>
      </c>
      <c r="O117" s="120" t="s">
        <v>1478</v>
      </c>
      <c r="P117" s="128" t="s">
        <v>1448</v>
      </c>
      <c r="Q117" s="124">
        <v>12.88</v>
      </c>
      <c r="R117" s="159">
        <v>12.88</v>
      </c>
      <c r="S117" s="130">
        <v>5704013.5597879933</v>
      </c>
      <c r="T117" s="131">
        <v>26855863.372799996</v>
      </c>
      <c r="U117" s="154">
        <v>1978</v>
      </c>
      <c r="V117" s="154" t="s">
        <v>1753</v>
      </c>
      <c r="W117" s="154">
        <v>-4</v>
      </c>
      <c r="X117" s="154" t="s">
        <v>1449</v>
      </c>
      <c r="Y117" s="150">
        <v>44</v>
      </c>
      <c r="Z117" s="150">
        <v>75</v>
      </c>
      <c r="AA117" s="132">
        <f t="shared" si="9"/>
        <v>31</v>
      </c>
    </row>
    <row r="118" spans="1:27">
      <c r="A118" s="120">
        <v>109</v>
      </c>
      <c r="B118" s="121">
        <v>35</v>
      </c>
      <c r="C118" s="122" t="s">
        <v>1438</v>
      </c>
      <c r="D118" s="122" t="s">
        <v>2122</v>
      </c>
      <c r="E118" s="151" t="s">
        <v>1747</v>
      </c>
      <c r="F118" s="151" t="s">
        <v>2123</v>
      </c>
      <c r="G118" s="123" t="s">
        <v>2124</v>
      </c>
      <c r="H118" s="120">
        <v>49</v>
      </c>
      <c r="I118" s="124">
        <v>12.88</v>
      </c>
      <c r="J118" s="125" t="s">
        <v>2125</v>
      </c>
      <c r="K118" s="126" t="s">
        <v>2126</v>
      </c>
      <c r="L118" s="120" t="s">
        <v>2127</v>
      </c>
      <c r="M118" s="120">
        <v>2947</v>
      </c>
      <c r="N118" s="127">
        <v>28347</v>
      </c>
      <c r="O118" s="120" t="s">
        <v>1478</v>
      </c>
      <c r="P118" s="128" t="s">
        <v>1448</v>
      </c>
      <c r="Q118" s="124">
        <v>12.88</v>
      </c>
      <c r="R118" s="159">
        <v>12.88</v>
      </c>
      <c r="S118" s="130">
        <v>5704013.5597879933</v>
      </c>
      <c r="T118" s="131">
        <v>26855863.372799996</v>
      </c>
      <c r="U118" s="154">
        <v>1978</v>
      </c>
      <c r="V118" s="154" t="s">
        <v>1753</v>
      </c>
      <c r="W118" s="154">
        <v>-4</v>
      </c>
      <c r="X118" s="154" t="s">
        <v>1449</v>
      </c>
      <c r="Y118" s="150">
        <v>44</v>
      </c>
      <c r="Z118" s="150">
        <v>75</v>
      </c>
      <c r="AA118" s="132">
        <f t="shared" si="9"/>
        <v>31</v>
      </c>
    </row>
    <row r="119" spans="1:27">
      <c r="A119" s="120">
        <v>110</v>
      </c>
      <c r="B119" s="121">
        <v>36</v>
      </c>
      <c r="C119" s="122" t="s">
        <v>1438</v>
      </c>
      <c r="D119" s="122" t="s">
        <v>2128</v>
      </c>
      <c r="E119" s="151" t="s">
        <v>1747</v>
      </c>
      <c r="F119" s="151" t="s">
        <v>2129</v>
      </c>
      <c r="G119" s="123" t="s">
        <v>2130</v>
      </c>
      <c r="H119" s="120">
        <v>50</v>
      </c>
      <c r="I119" s="124">
        <v>14</v>
      </c>
      <c r="J119" s="125" t="s">
        <v>2131</v>
      </c>
      <c r="K119" s="126" t="s">
        <v>2132</v>
      </c>
      <c r="L119" s="120" t="s">
        <v>2133</v>
      </c>
      <c r="M119" s="120">
        <v>2947</v>
      </c>
      <c r="N119" s="127">
        <v>28347</v>
      </c>
      <c r="O119" s="120" t="s">
        <v>1478</v>
      </c>
      <c r="P119" s="128" t="s">
        <v>1448</v>
      </c>
      <c r="Q119" s="124">
        <v>14</v>
      </c>
      <c r="R119" s="159">
        <v>14</v>
      </c>
      <c r="S119" s="130">
        <v>6200014.7388999928</v>
      </c>
      <c r="T119" s="131">
        <v>29191155.839999996</v>
      </c>
      <c r="U119" s="154">
        <v>1978</v>
      </c>
      <c r="V119" s="154" t="s">
        <v>1753</v>
      </c>
      <c r="W119" s="154">
        <v>-4</v>
      </c>
      <c r="X119" s="154" t="s">
        <v>1449</v>
      </c>
      <c r="Y119" s="150">
        <v>44</v>
      </c>
      <c r="Z119" s="150">
        <v>75</v>
      </c>
      <c r="AA119" s="132">
        <f t="shared" si="9"/>
        <v>31</v>
      </c>
    </row>
    <row r="120" spans="1:27">
      <c r="A120" s="120">
        <v>111</v>
      </c>
      <c r="B120" s="121">
        <v>37</v>
      </c>
      <c r="C120" s="122" t="s">
        <v>1438</v>
      </c>
      <c r="D120" s="122" t="s">
        <v>2134</v>
      </c>
      <c r="E120" s="151" t="s">
        <v>1747</v>
      </c>
      <c r="F120" s="151" t="s">
        <v>2135</v>
      </c>
      <c r="G120" s="123" t="s">
        <v>2136</v>
      </c>
      <c r="H120" s="120">
        <v>51</v>
      </c>
      <c r="I120" s="124">
        <v>13.73</v>
      </c>
      <c r="J120" s="125" t="s">
        <v>2137</v>
      </c>
      <c r="K120" s="126" t="s">
        <v>2138</v>
      </c>
      <c r="L120" s="120" t="s">
        <v>2139</v>
      </c>
      <c r="M120" s="120">
        <v>2947</v>
      </c>
      <c r="N120" s="127">
        <v>28347</v>
      </c>
      <c r="O120" s="120" t="s">
        <v>1478</v>
      </c>
      <c r="P120" s="128" t="s">
        <v>1448</v>
      </c>
      <c r="Q120" s="124">
        <v>13.73</v>
      </c>
      <c r="R120" s="159">
        <v>13.73</v>
      </c>
      <c r="S120" s="130">
        <v>6080443.0260783499</v>
      </c>
      <c r="T120" s="131">
        <v>28628183.548799995</v>
      </c>
      <c r="U120" s="154">
        <v>1978</v>
      </c>
      <c r="V120" s="154" t="s">
        <v>1753</v>
      </c>
      <c r="W120" s="154">
        <v>-4</v>
      </c>
      <c r="X120" s="154" t="s">
        <v>1449</v>
      </c>
      <c r="Y120" s="150">
        <v>44</v>
      </c>
      <c r="Z120" s="150">
        <v>75</v>
      </c>
      <c r="AA120" s="132">
        <f t="shared" si="9"/>
        <v>31</v>
      </c>
    </row>
    <row r="121" spans="1:27">
      <c r="A121" s="120">
        <v>112</v>
      </c>
      <c r="B121" s="121">
        <v>38</v>
      </c>
      <c r="C121" s="122" t="s">
        <v>1438</v>
      </c>
      <c r="D121" s="122" t="s">
        <v>2140</v>
      </c>
      <c r="E121" s="151" t="s">
        <v>1747</v>
      </c>
      <c r="F121" s="151" t="s">
        <v>2141</v>
      </c>
      <c r="G121" s="123" t="s">
        <v>2142</v>
      </c>
      <c r="H121" s="120">
        <v>52</v>
      </c>
      <c r="I121" s="124">
        <v>13.73</v>
      </c>
      <c r="J121" s="125" t="s">
        <v>2143</v>
      </c>
      <c r="K121" s="126" t="s">
        <v>2144</v>
      </c>
      <c r="L121" s="120" t="s">
        <v>2145</v>
      </c>
      <c r="M121" s="120">
        <v>2947</v>
      </c>
      <c r="N121" s="127">
        <v>28347</v>
      </c>
      <c r="O121" s="120" t="s">
        <v>1478</v>
      </c>
      <c r="P121" s="128" t="s">
        <v>1448</v>
      </c>
      <c r="Q121" s="124">
        <v>13.73</v>
      </c>
      <c r="R121" s="159">
        <v>13.73</v>
      </c>
      <c r="S121" s="130">
        <v>6080443.0260783499</v>
      </c>
      <c r="T121" s="131">
        <v>28628183.548799995</v>
      </c>
      <c r="U121" s="154">
        <v>1978</v>
      </c>
      <c r="V121" s="154" t="s">
        <v>1753</v>
      </c>
      <c r="W121" s="154">
        <v>-4</v>
      </c>
      <c r="X121" s="154" t="s">
        <v>1449</v>
      </c>
      <c r="Y121" s="150">
        <v>44</v>
      </c>
      <c r="Z121" s="150">
        <v>75</v>
      </c>
      <c r="AA121" s="132">
        <f t="shared" si="9"/>
        <v>31</v>
      </c>
    </row>
    <row r="122" spans="1:27">
      <c r="A122" s="120">
        <v>113</v>
      </c>
      <c r="B122" s="121">
        <v>39</v>
      </c>
      <c r="C122" s="122" t="s">
        <v>1438</v>
      </c>
      <c r="D122" s="122" t="s">
        <v>2146</v>
      </c>
      <c r="E122" s="151" t="s">
        <v>1747</v>
      </c>
      <c r="F122" s="151" t="s">
        <v>2147</v>
      </c>
      <c r="G122" s="123" t="s">
        <v>2148</v>
      </c>
      <c r="H122" s="120">
        <v>53</v>
      </c>
      <c r="I122" s="124">
        <v>14</v>
      </c>
      <c r="J122" s="125" t="s">
        <v>2149</v>
      </c>
      <c r="K122" s="126" t="s">
        <v>2150</v>
      </c>
      <c r="L122" s="120" t="s">
        <v>2151</v>
      </c>
      <c r="M122" s="120">
        <v>2947</v>
      </c>
      <c r="N122" s="127">
        <v>28347</v>
      </c>
      <c r="O122" s="120" t="s">
        <v>1478</v>
      </c>
      <c r="P122" s="128" t="s">
        <v>1448</v>
      </c>
      <c r="Q122" s="124">
        <v>14</v>
      </c>
      <c r="R122" s="159">
        <v>14</v>
      </c>
      <c r="S122" s="130">
        <v>6200014.7388999928</v>
      </c>
      <c r="T122" s="131">
        <v>29191155.839999996</v>
      </c>
      <c r="U122" s="154">
        <v>1978</v>
      </c>
      <c r="V122" s="154" t="s">
        <v>1753</v>
      </c>
      <c r="W122" s="154">
        <v>-4</v>
      </c>
      <c r="X122" s="154" t="s">
        <v>1449</v>
      </c>
      <c r="Y122" s="150">
        <v>44</v>
      </c>
      <c r="Z122" s="150">
        <v>75</v>
      </c>
      <c r="AA122" s="132">
        <f t="shared" si="9"/>
        <v>31</v>
      </c>
    </row>
    <row r="123" spans="1:27">
      <c r="A123" s="120">
        <v>114</v>
      </c>
      <c r="B123" s="121">
        <v>40</v>
      </c>
      <c r="C123" s="122" t="s">
        <v>1438</v>
      </c>
      <c r="D123" s="122" t="s">
        <v>2152</v>
      </c>
      <c r="E123" s="151" t="s">
        <v>1747</v>
      </c>
      <c r="F123" s="151" t="s">
        <v>2153</v>
      </c>
      <c r="G123" s="123" t="s">
        <v>2154</v>
      </c>
      <c r="H123" s="120">
        <v>54</v>
      </c>
      <c r="I123" s="124">
        <v>12.6</v>
      </c>
      <c r="J123" s="125" t="s">
        <v>2155</v>
      </c>
      <c r="K123" s="126" t="s">
        <v>2156</v>
      </c>
      <c r="L123" s="120" t="s">
        <v>2157</v>
      </c>
      <c r="M123" s="120">
        <v>2947</v>
      </c>
      <c r="N123" s="127">
        <v>28347</v>
      </c>
      <c r="O123" s="120" t="s">
        <v>1478</v>
      </c>
      <c r="P123" s="128" t="s">
        <v>1448</v>
      </c>
      <c r="Q123" s="124">
        <v>12.6</v>
      </c>
      <c r="R123" s="159">
        <v>12.6</v>
      </c>
      <c r="S123" s="130">
        <v>5580013.2650099928</v>
      </c>
      <c r="T123" s="131">
        <v>26272040.255999994</v>
      </c>
      <c r="U123" s="154">
        <v>1978</v>
      </c>
      <c r="V123" s="154" t="s">
        <v>1753</v>
      </c>
      <c r="W123" s="154">
        <v>-4</v>
      </c>
      <c r="X123" s="154" t="s">
        <v>1449</v>
      </c>
      <c r="Y123" s="150">
        <v>44</v>
      </c>
      <c r="Z123" s="150">
        <v>75</v>
      </c>
      <c r="AA123" s="132">
        <f t="shared" si="9"/>
        <v>31</v>
      </c>
    </row>
    <row r="124" spans="1:27">
      <c r="A124" s="120">
        <v>115</v>
      </c>
      <c r="B124" s="121">
        <v>41</v>
      </c>
      <c r="C124" s="122" t="s">
        <v>1438</v>
      </c>
      <c r="D124" s="122" t="s">
        <v>2158</v>
      </c>
      <c r="E124" s="151" t="s">
        <v>1747</v>
      </c>
      <c r="F124" s="151" t="s">
        <v>2159</v>
      </c>
      <c r="G124" s="123" t="s">
        <v>2160</v>
      </c>
      <c r="H124" s="120">
        <v>55</v>
      </c>
      <c r="I124" s="124">
        <v>14.85</v>
      </c>
      <c r="J124" s="125" t="s">
        <v>2161</v>
      </c>
      <c r="K124" s="126" t="s">
        <v>2162</v>
      </c>
      <c r="L124" s="120" t="s">
        <v>2163</v>
      </c>
      <c r="M124" s="120">
        <v>2947</v>
      </c>
      <c r="N124" s="127">
        <v>28347</v>
      </c>
      <c r="O124" s="120" t="s">
        <v>1478</v>
      </c>
      <c r="P124" s="128" t="s">
        <v>1448</v>
      </c>
      <c r="Q124" s="124">
        <v>14.85</v>
      </c>
      <c r="R124" s="159">
        <v>14.85</v>
      </c>
      <c r="S124" s="130">
        <v>6576444.2051903494</v>
      </c>
      <c r="T124" s="131">
        <v>30963476.015999995</v>
      </c>
      <c r="U124" s="154">
        <v>1978</v>
      </c>
      <c r="V124" s="154" t="s">
        <v>1753</v>
      </c>
      <c r="W124" s="154">
        <v>-4</v>
      </c>
      <c r="X124" s="154" t="s">
        <v>1449</v>
      </c>
      <c r="Y124" s="150">
        <v>44</v>
      </c>
      <c r="Z124" s="150">
        <v>75</v>
      </c>
      <c r="AA124" s="132">
        <f t="shared" si="9"/>
        <v>31</v>
      </c>
    </row>
    <row r="125" spans="1:27">
      <c r="A125" s="120">
        <v>116</v>
      </c>
      <c r="B125" s="121">
        <v>42</v>
      </c>
      <c r="C125" s="122" t="s">
        <v>1438</v>
      </c>
      <c r="D125" s="122" t="s">
        <v>2164</v>
      </c>
      <c r="E125" s="151" t="s">
        <v>1747</v>
      </c>
      <c r="F125" s="151" t="s">
        <v>2165</v>
      </c>
      <c r="G125" s="123" t="s">
        <v>2166</v>
      </c>
      <c r="H125" s="120">
        <v>56</v>
      </c>
      <c r="I125" s="124">
        <v>14</v>
      </c>
      <c r="J125" s="125" t="s">
        <v>2167</v>
      </c>
      <c r="K125" s="126" t="s">
        <v>2168</v>
      </c>
      <c r="L125" s="120" t="s">
        <v>2169</v>
      </c>
      <c r="M125" s="120">
        <v>2947</v>
      </c>
      <c r="N125" s="127">
        <v>28347</v>
      </c>
      <c r="O125" s="120" t="s">
        <v>1478</v>
      </c>
      <c r="P125" s="128" t="s">
        <v>1448</v>
      </c>
      <c r="Q125" s="124">
        <v>14</v>
      </c>
      <c r="R125" s="159">
        <v>14</v>
      </c>
      <c r="S125" s="130">
        <v>6200014.7388999928</v>
      </c>
      <c r="T125" s="131">
        <v>29191155.839999996</v>
      </c>
      <c r="U125" s="154">
        <v>1978</v>
      </c>
      <c r="V125" s="154" t="s">
        <v>1753</v>
      </c>
      <c r="W125" s="154">
        <v>-4</v>
      </c>
      <c r="X125" s="154" t="s">
        <v>1449</v>
      </c>
      <c r="Y125" s="150">
        <v>44</v>
      </c>
      <c r="Z125" s="150">
        <v>75</v>
      </c>
      <c r="AA125" s="132">
        <f t="shared" si="9"/>
        <v>31</v>
      </c>
    </row>
    <row r="126" spans="1:27">
      <c r="A126" s="120">
        <v>117</v>
      </c>
      <c r="B126" s="121">
        <v>43</v>
      </c>
      <c r="C126" s="122" t="s">
        <v>1438</v>
      </c>
      <c r="D126" s="122" t="s">
        <v>2170</v>
      </c>
      <c r="E126" s="151" t="s">
        <v>1747</v>
      </c>
      <c r="F126" s="151" t="s">
        <v>2171</v>
      </c>
      <c r="G126" s="123" t="s">
        <v>2172</v>
      </c>
      <c r="H126" s="120">
        <v>57</v>
      </c>
      <c r="I126" s="124">
        <v>13.73</v>
      </c>
      <c r="J126" s="125" t="s">
        <v>2173</v>
      </c>
      <c r="K126" s="126" t="s">
        <v>2174</v>
      </c>
      <c r="L126" s="120" t="s">
        <v>2175</v>
      </c>
      <c r="M126" s="120">
        <v>2947</v>
      </c>
      <c r="N126" s="127">
        <v>28347</v>
      </c>
      <c r="O126" s="120" t="s">
        <v>1478</v>
      </c>
      <c r="P126" s="128" t="s">
        <v>1448</v>
      </c>
      <c r="Q126" s="124">
        <v>13.73</v>
      </c>
      <c r="R126" s="159">
        <v>13.73</v>
      </c>
      <c r="S126" s="130">
        <v>6080443.0260783499</v>
      </c>
      <c r="T126" s="131">
        <v>28628183.548799995</v>
      </c>
      <c r="U126" s="154">
        <v>1978</v>
      </c>
      <c r="V126" s="154" t="s">
        <v>1753</v>
      </c>
      <c r="W126" s="154">
        <v>-4</v>
      </c>
      <c r="X126" s="154" t="s">
        <v>1449</v>
      </c>
      <c r="Y126" s="150">
        <v>44</v>
      </c>
      <c r="Z126" s="150">
        <v>75</v>
      </c>
      <c r="AA126" s="132">
        <f t="shared" si="9"/>
        <v>31</v>
      </c>
    </row>
    <row r="127" spans="1:27">
      <c r="A127" s="120">
        <v>118</v>
      </c>
      <c r="B127" s="121">
        <v>44</v>
      </c>
      <c r="C127" s="122" t="s">
        <v>1438</v>
      </c>
      <c r="D127" s="122" t="s">
        <v>2176</v>
      </c>
      <c r="E127" s="151" t="s">
        <v>1747</v>
      </c>
      <c r="F127" s="151" t="s">
        <v>2177</v>
      </c>
      <c r="G127" s="123" t="s">
        <v>2178</v>
      </c>
      <c r="H127" s="120">
        <v>58</v>
      </c>
      <c r="I127" s="124">
        <v>13.73</v>
      </c>
      <c r="J127" s="125" t="s">
        <v>2179</v>
      </c>
      <c r="K127" s="126" t="s">
        <v>2180</v>
      </c>
      <c r="L127" s="120" t="s">
        <v>2181</v>
      </c>
      <c r="M127" s="120">
        <v>2947</v>
      </c>
      <c r="N127" s="127">
        <v>28347</v>
      </c>
      <c r="O127" s="120" t="s">
        <v>1478</v>
      </c>
      <c r="P127" s="128" t="s">
        <v>1448</v>
      </c>
      <c r="Q127" s="124">
        <v>13.73</v>
      </c>
      <c r="R127" s="159">
        <v>13.73</v>
      </c>
      <c r="S127" s="130">
        <v>6080443.0260783499</v>
      </c>
      <c r="T127" s="131">
        <v>28628183.548799995</v>
      </c>
      <c r="U127" s="154">
        <v>1978</v>
      </c>
      <c r="V127" s="154" t="s">
        <v>1753</v>
      </c>
      <c r="W127" s="154">
        <v>-4</v>
      </c>
      <c r="X127" s="154" t="s">
        <v>1449</v>
      </c>
      <c r="Y127" s="150">
        <v>44</v>
      </c>
      <c r="Z127" s="150">
        <v>75</v>
      </c>
      <c r="AA127" s="132">
        <f t="shared" si="9"/>
        <v>31</v>
      </c>
    </row>
    <row r="128" spans="1:27">
      <c r="A128" s="120">
        <v>119</v>
      </c>
      <c r="B128" s="121">
        <v>45</v>
      </c>
      <c r="C128" s="122" t="s">
        <v>1438</v>
      </c>
      <c r="D128" s="122" t="s">
        <v>2182</v>
      </c>
      <c r="E128" s="151" t="s">
        <v>1747</v>
      </c>
      <c r="F128" s="151" t="s">
        <v>2183</v>
      </c>
      <c r="G128" s="123" t="s">
        <v>2184</v>
      </c>
      <c r="H128" s="120">
        <v>59</v>
      </c>
      <c r="I128" s="124">
        <v>14</v>
      </c>
      <c r="J128" s="125" t="s">
        <v>2185</v>
      </c>
      <c r="K128" s="126" t="s">
        <v>2186</v>
      </c>
      <c r="L128" s="120" t="s">
        <v>2187</v>
      </c>
      <c r="M128" s="120">
        <v>2947</v>
      </c>
      <c r="N128" s="127">
        <v>28347</v>
      </c>
      <c r="O128" s="120" t="s">
        <v>1478</v>
      </c>
      <c r="P128" s="128" t="s">
        <v>1448</v>
      </c>
      <c r="Q128" s="124">
        <v>14</v>
      </c>
      <c r="R128" s="159">
        <v>14</v>
      </c>
      <c r="S128" s="130">
        <v>6200014.7388999928</v>
      </c>
      <c r="T128" s="131">
        <v>29191155.839999996</v>
      </c>
      <c r="U128" s="154">
        <v>1978</v>
      </c>
      <c r="V128" s="154" t="s">
        <v>1753</v>
      </c>
      <c r="W128" s="154">
        <v>-4</v>
      </c>
      <c r="X128" s="154" t="s">
        <v>1449</v>
      </c>
      <c r="Y128" s="150">
        <v>44</v>
      </c>
      <c r="Z128" s="150">
        <v>75</v>
      </c>
      <c r="AA128" s="132">
        <f t="shared" si="9"/>
        <v>31</v>
      </c>
    </row>
    <row r="129" spans="1:27">
      <c r="A129" s="120">
        <v>120</v>
      </c>
      <c r="B129" s="121">
        <v>46</v>
      </c>
      <c r="C129" s="122" t="s">
        <v>1438</v>
      </c>
      <c r="D129" s="122" t="s">
        <v>2188</v>
      </c>
      <c r="E129" s="151" t="s">
        <v>1747</v>
      </c>
      <c r="F129" s="151" t="s">
        <v>2189</v>
      </c>
      <c r="G129" s="123" t="s">
        <v>2190</v>
      </c>
      <c r="H129" s="120">
        <v>60</v>
      </c>
      <c r="I129" s="124">
        <v>12.6</v>
      </c>
      <c r="J129" s="125" t="s">
        <v>2191</v>
      </c>
      <c r="K129" s="126" t="s">
        <v>2192</v>
      </c>
      <c r="L129" s="120" t="s">
        <v>2193</v>
      </c>
      <c r="M129" s="120">
        <v>2947</v>
      </c>
      <c r="N129" s="127">
        <v>28347</v>
      </c>
      <c r="O129" s="120" t="s">
        <v>1478</v>
      </c>
      <c r="P129" s="128" t="s">
        <v>1448</v>
      </c>
      <c r="Q129" s="124">
        <v>12.6</v>
      </c>
      <c r="R129" s="159">
        <v>12.6</v>
      </c>
      <c r="S129" s="130">
        <v>5580013.2650099928</v>
      </c>
      <c r="T129" s="131">
        <v>26272040.255999994</v>
      </c>
      <c r="U129" s="154">
        <v>1978</v>
      </c>
      <c r="V129" s="154" t="s">
        <v>1753</v>
      </c>
      <c r="W129" s="154">
        <v>-4</v>
      </c>
      <c r="X129" s="154" t="s">
        <v>1449</v>
      </c>
      <c r="Y129" s="150">
        <v>44</v>
      </c>
      <c r="Z129" s="150">
        <v>75</v>
      </c>
      <c r="AA129" s="132">
        <f t="shared" si="9"/>
        <v>31</v>
      </c>
    </row>
    <row r="130" spans="1:27">
      <c r="A130" s="120">
        <v>121</v>
      </c>
      <c r="B130" s="121">
        <v>47</v>
      </c>
      <c r="C130" s="122" t="s">
        <v>1438</v>
      </c>
      <c r="D130" s="122" t="s">
        <v>2194</v>
      </c>
      <c r="E130" s="151" t="s">
        <v>1747</v>
      </c>
      <c r="F130" s="151" t="s">
        <v>2195</v>
      </c>
      <c r="G130" s="123" t="s">
        <v>2196</v>
      </c>
      <c r="H130" s="120">
        <v>61</v>
      </c>
      <c r="I130" s="124">
        <v>12.6</v>
      </c>
      <c r="J130" s="125" t="s">
        <v>2197</v>
      </c>
      <c r="K130" s="126" t="s">
        <v>2198</v>
      </c>
      <c r="L130" s="120" t="s">
        <v>2199</v>
      </c>
      <c r="M130" s="120">
        <v>2947</v>
      </c>
      <c r="N130" s="127">
        <v>28347</v>
      </c>
      <c r="O130" s="120" t="s">
        <v>1478</v>
      </c>
      <c r="P130" s="128" t="s">
        <v>1448</v>
      </c>
      <c r="Q130" s="124">
        <v>12.6</v>
      </c>
      <c r="R130" s="159">
        <v>12.6</v>
      </c>
      <c r="S130" s="130">
        <v>5580013.2650099928</v>
      </c>
      <c r="T130" s="131">
        <v>26272040.255999994</v>
      </c>
      <c r="U130" s="154">
        <v>1978</v>
      </c>
      <c r="V130" s="154" t="s">
        <v>1753</v>
      </c>
      <c r="W130" s="154">
        <v>-4</v>
      </c>
      <c r="X130" s="154" t="s">
        <v>1449</v>
      </c>
      <c r="Y130" s="150">
        <v>44</v>
      </c>
      <c r="Z130" s="150">
        <v>75</v>
      </c>
      <c r="AA130" s="132">
        <f t="shared" si="9"/>
        <v>31</v>
      </c>
    </row>
    <row r="131" spans="1:27">
      <c r="A131" s="120">
        <v>122</v>
      </c>
      <c r="B131" s="121">
        <v>48</v>
      </c>
      <c r="C131" s="122" t="s">
        <v>1438</v>
      </c>
      <c r="D131" s="122" t="s">
        <v>2200</v>
      </c>
      <c r="E131" s="151" t="s">
        <v>1747</v>
      </c>
      <c r="F131" s="151" t="s">
        <v>2201</v>
      </c>
      <c r="G131" s="123" t="s">
        <v>2202</v>
      </c>
      <c r="H131" s="120">
        <v>62</v>
      </c>
      <c r="I131" s="124">
        <v>14</v>
      </c>
      <c r="J131" s="125" t="s">
        <v>2203</v>
      </c>
      <c r="K131" s="126" t="s">
        <v>2204</v>
      </c>
      <c r="L131" s="120" t="s">
        <v>2205</v>
      </c>
      <c r="M131" s="120">
        <v>2947</v>
      </c>
      <c r="N131" s="127">
        <v>28347</v>
      </c>
      <c r="O131" s="120" t="s">
        <v>1478</v>
      </c>
      <c r="P131" s="128" t="s">
        <v>1448</v>
      </c>
      <c r="Q131" s="124">
        <v>14</v>
      </c>
      <c r="R131" s="159">
        <v>14</v>
      </c>
      <c r="S131" s="130">
        <v>6200014.7388999928</v>
      </c>
      <c r="T131" s="131">
        <v>29191155.839999996</v>
      </c>
      <c r="U131" s="154">
        <v>1978</v>
      </c>
      <c r="V131" s="154" t="s">
        <v>1753</v>
      </c>
      <c r="W131" s="154">
        <v>-4</v>
      </c>
      <c r="X131" s="154" t="s">
        <v>1449</v>
      </c>
      <c r="Y131" s="150">
        <v>44</v>
      </c>
      <c r="Z131" s="150">
        <v>75</v>
      </c>
      <c r="AA131" s="132">
        <f t="shared" si="9"/>
        <v>31</v>
      </c>
    </row>
    <row r="132" spans="1:27">
      <c r="A132" s="120">
        <v>123</v>
      </c>
      <c r="B132" s="121">
        <v>49</v>
      </c>
      <c r="C132" s="122" t="s">
        <v>1438</v>
      </c>
      <c r="D132" s="122" t="s">
        <v>2206</v>
      </c>
      <c r="E132" s="151" t="s">
        <v>1747</v>
      </c>
      <c r="F132" s="151" t="s">
        <v>2207</v>
      </c>
      <c r="G132" s="123" t="s">
        <v>2208</v>
      </c>
      <c r="H132" s="120">
        <v>63</v>
      </c>
      <c r="I132" s="124">
        <v>13.73</v>
      </c>
      <c r="J132" s="125" t="s">
        <v>2209</v>
      </c>
      <c r="K132" s="126" t="s">
        <v>2210</v>
      </c>
      <c r="L132" s="120" t="s">
        <v>2211</v>
      </c>
      <c r="M132" s="120">
        <v>2947</v>
      </c>
      <c r="N132" s="127">
        <v>28347</v>
      </c>
      <c r="O132" s="120" t="s">
        <v>1478</v>
      </c>
      <c r="P132" s="128" t="s">
        <v>1448</v>
      </c>
      <c r="Q132" s="124">
        <v>13.73</v>
      </c>
      <c r="R132" s="159">
        <v>13.73</v>
      </c>
      <c r="S132" s="130">
        <v>6080443.0260783499</v>
      </c>
      <c r="T132" s="131">
        <v>28628183.548799995</v>
      </c>
      <c r="U132" s="154">
        <v>1978</v>
      </c>
      <c r="V132" s="154" t="s">
        <v>1753</v>
      </c>
      <c r="W132" s="154">
        <v>-4</v>
      </c>
      <c r="X132" s="154" t="s">
        <v>1449</v>
      </c>
      <c r="Y132" s="150">
        <v>44</v>
      </c>
      <c r="Z132" s="150">
        <v>75</v>
      </c>
      <c r="AA132" s="132">
        <f t="shared" si="9"/>
        <v>31</v>
      </c>
    </row>
    <row r="133" spans="1:27">
      <c r="A133" s="120">
        <v>124</v>
      </c>
      <c r="B133" s="121">
        <v>50</v>
      </c>
      <c r="C133" s="122" t="s">
        <v>1438</v>
      </c>
      <c r="D133" s="122" t="s">
        <v>2212</v>
      </c>
      <c r="E133" s="151" t="s">
        <v>1747</v>
      </c>
      <c r="F133" s="151" t="s">
        <v>2213</v>
      </c>
      <c r="G133" s="123" t="s">
        <v>2214</v>
      </c>
      <c r="H133" s="120">
        <v>64</v>
      </c>
      <c r="I133" s="124">
        <v>13.73</v>
      </c>
      <c r="J133" s="125" t="s">
        <v>2215</v>
      </c>
      <c r="K133" s="126" t="s">
        <v>2216</v>
      </c>
      <c r="L133" s="120" t="s">
        <v>2217</v>
      </c>
      <c r="M133" s="120">
        <v>2947</v>
      </c>
      <c r="N133" s="127">
        <v>28347</v>
      </c>
      <c r="O133" s="120" t="s">
        <v>1478</v>
      </c>
      <c r="P133" s="128" t="s">
        <v>1448</v>
      </c>
      <c r="Q133" s="124">
        <v>13.73</v>
      </c>
      <c r="R133" s="159">
        <v>13.73</v>
      </c>
      <c r="S133" s="130">
        <v>6080443.0260783499</v>
      </c>
      <c r="T133" s="131">
        <v>28628183.548799995</v>
      </c>
      <c r="U133" s="154">
        <v>1978</v>
      </c>
      <c r="V133" s="154" t="s">
        <v>1753</v>
      </c>
      <c r="W133" s="154">
        <v>-4</v>
      </c>
      <c r="X133" s="154" t="s">
        <v>1449</v>
      </c>
      <c r="Y133" s="150">
        <v>44</v>
      </c>
      <c r="Z133" s="150">
        <v>75</v>
      </c>
      <c r="AA133" s="132">
        <f t="shared" si="9"/>
        <v>31</v>
      </c>
    </row>
    <row r="134" spans="1:27">
      <c r="A134" s="120">
        <v>125</v>
      </c>
      <c r="B134" s="121">
        <v>51</v>
      </c>
      <c r="C134" s="122" t="s">
        <v>1438</v>
      </c>
      <c r="D134" s="122" t="s">
        <v>2218</v>
      </c>
      <c r="E134" s="151" t="s">
        <v>1747</v>
      </c>
      <c r="F134" s="151" t="s">
        <v>2219</v>
      </c>
      <c r="G134" s="123" t="s">
        <v>2220</v>
      </c>
      <c r="H134" s="120">
        <v>65</v>
      </c>
      <c r="I134" s="124">
        <v>14</v>
      </c>
      <c r="J134" s="125" t="s">
        <v>2221</v>
      </c>
      <c r="K134" s="126" t="s">
        <v>2222</v>
      </c>
      <c r="L134" s="120" t="s">
        <v>2223</v>
      </c>
      <c r="M134" s="120">
        <v>2947</v>
      </c>
      <c r="N134" s="127">
        <v>28347</v>
      </c>
      <c r="O134" s="120" t="s">
        <v>1478</v>
      </c>
      <c r="P134" s="128" t="s">
        <v>1448</v>
      </c>
      <c r="Q134" s="124">
        <v>14</v>
      </c>
      <c r="R134" s="159">
        <v>14</v>
      </c>
      <c r="S134" s="130">
        <v>6200014.7388999928</v>
      </c>
      <c r="T134" s="131">
        <v>29191155.839999996</v>
      </c>
      <c r="U134" s="154">
        <v>1978</v>
      </c>
      <c r="V134" s="154" t="s">
        <v>1753</v>
      </c>
      <c r="W134" s="154">
        <v>-4</v>
      </c>
      <c r="X134" s="154" t="s">
        <v>1449</v>
      </c>
      <c r="Y134" s="150">
        <v>44</v>
      </c>
      <c r="Z134" s="150">
        <v>75</v>
      </c>
      <c r="AA134" s="132">
        <f t="shared" si="9"/>
        <v>31</v>
      </c>
    </row>
    <row r="135" spans="1:27">
      <c r="A135" s="120">
        <v>126</v>
      </c>
      <c r="B135" s="121">
        <v>52</v>
      </c>
      <c r="C135" s="122" t="s">
        <v>1438</v>
      </c>
      <c r="D135" s="122" t="s">
        <v>2224</v>
      </c>
      <c r="E135" s="151" t="s">
        <v>1747</v>
      </c>
      <c r="F135" s="151" t="s">
        <v>2225</v>
      </c>
      <c r="G135" s="123" t="s">
        <v>2226</v>
      </c>
      <c r="H135" s="120">
        <v>66</v>
      </c>
      <c r="I135" s="124">
        <v>12.88</v>
      </c>
      <c r="J135" s="125" t="s">
        <v>2227</v>
      </c>
      <c r="K135" s="126" t="s">
        <v>2228</v>
      </c>
      <c r="L135" s="120" t="s">
        <v>2229</v>
      </c>
      <c r="M135" s="120">
        <v>2947</v>
      </c>
      <c r="N135" s="127">
        <v>28347</v>
      </c>
      <c r="O135" s="120" t="s">
        <v>1478</v>
      </c>
      <c r="P135" s="128" t="s">
        <v>1448</v>
      </c>
      <c r="Q135" s="124">
        <v>12.88</v>
      </c>
      <c r="R135" s="159">
        <v>12.88</v>
      </c>
      <c r="S135" s="130">
        <v>5704013.5597879933</v>
      </c>
      <c r="T135" s="131">
        <v>26855863.372799996</v>
      </c>
      <c r="U135" s="154">
        <v>1978</v>
      </c>
      <c r="V135" s="154" t="s">
        <v>1753</v>
      </c>
      <c r="W135" s="154">
        <v>-4</v>
      </c>
      <c r="X135" s="154" t="s">
        <v>1449</v>
      </c>
      <c r="Y135" s="150">
        <v>44</v>
      </c>
      <c r="Z135" s="150">
        <v>75</v>
      </c>
      <c r="AA135" s="132">
        <f t="shared" si="9"/>
        <v>31</v>
      </c>
    </row>
    <row r="136" spans="1:27">
      <c r="A136" s="120">
        <v>127</v>
      </c>
      <c r="B136" s="121">
        <v>53</v>
      </c>
      <c r="C136" s="122" t="s">
        <v>1438</v>
      </c>
      <c r="D136" s="122" t="s">
        <v>2230</v>
      </c>
      <c r="E136" s="151" t="s">
        <v>1747</v>
      </c>
      <c r="F136" s="151" t="s">
        <v>2231</v>
      </c>
      <c r="G136" s="123" t="s">
        <v>2232</v>
      </c>
      <c r="H136" s="120">
        <v>67</v>
      </c>
      <c r="I136" s="124">
        <v>12.88</v>
      </c>
      <c r="J136" s="125" t="s">
        <v>2233</v>
      </c>
      <c r="K136" s="126" t="s">
        <v>2234</v>
      </c>
      <c r="L136" s="120" t="s">
        <v>2235</v>
      </c>
      <c r="M136" s="120">
        <v>2947</v>
      </c>
      <c r="N136" s="127">
        <v>28347</v>
      </c>
      <c r="O136" s="120" t="s">
        <v>1478</v>
      </c>
      <c r="P136" s="128" t="s">
        <v>1448</v>
      </c>
      <c r="Q136" s="124">
        <v>12.88</v>
      </c>
      <c r="R136" s="159">
        <v>12.88</v>
      </c>
      <c r="S136" s="130">
        <v>5704013.5597879933</v>
      </c>
      <c r="T136" s="131">
        <v>26855863.372799996</v>
      </c>
      <c r="U136" s="154">
        <v>1978</v>
      </c>
      <c r="V136" s="154" t="s">
        <v>1753</v>
      </c>
      <c r="W136" s="154">
        <v>-4</v>
      </c>
      <c r="X136" s="154" t="s">
        <v>1449</v>
      </c>
      <c r="Y136" s="150">
        <v>44</v>
      </c>
      <c r="Z136" s="150">
        <v>75</v>
      </c>
      <c r="AA136" s="132">
        <f t="shared" si="9"/>
        <v>31</v>
      </c>
    </row>
    <row r="137" spans="1:27">
      <c r="A137" s="120">
        <v>128</v>
      </c>
      <c r="B137" s="121">
        <v>54</v>
      </c>
      <c r="C137" s="122" t="s">
        <v>1438</v>
      </c>
      <c r="D137" s="122" t="s">
        <v>2236</v>
      </c>
      <c r="E137" s="151" t="s">
        <v>1747</v>
      </c>
      <c r="F137" s="151" t="s">
        <v>2237</v>
      </c>
      <c r="G137" s="123" t="s">
        <v>2238</v>
      </c>
      <c r="H137" s="120">
        <v>68</v>
      </c>
      <c r="I137" s="124">
        <v>14</v>
      </c>
      <c r="J137" s="125" t="s">
        <v>2239</v>
      </c>
      <c r="K137" s="126" t="s">
        <v>2240</v>
      </c>
      <c r="L137" s="120" t="s">
        <v>2241</v>
      </c>
      <c r="M137" s="120">
        <v>2947</v>
      </c>
      <c r="N137" s="127">
        <v>28347</v>
      </c>
      <c r="O137" s="120" t="s">
        <v>1478</v>
      </c>
      <c r="P137" s="128" t="s">
        <v>1448</v>
      </c>
      <c r="Q137" s="124">
        <v>14</v>
      </c>
      <c r="R137" s="159">
        <v>14</v>
      </c>
      <c r="S137" s="130">
        <v>6200014.7388999928</v>
      </c>
      <c r="T137" s="131">
        <v>29191155.839999996</v>
      </c>
      <c r="U137" s="154">
        <v>1978</v>
      </c>
      <c r="V137" s="154" t="s">
        <v>1753</v>
      </c>
      <c r="W137" s="154">
        <v>-4</v>
      </c>
      <c r="X137" s="154" t="s">
        <v>1449</v>
      </c>
      <c r="Y137" s="150">
        <v>44</v>
      </c>
      <c r="Z137" s="150">
        <v>75</v>
      </c>
      <c r="AA137" s="132">
        <f t="shared" si="9"/>
        <v>31</v>
      </c>
    </row>
    <row r="138" spans="1:27">
      <c r="A138" s="120">
        <v>129</v>
      </c>
      <c r="B138" s="121">
        <v>55</v>
      </c>
      <c r="C138" s="122" t="s">
        <v>1438</v>
      </c>
      <c r="D138" s="122" t="s">
        <v>2242</v>
      </c>
      <c r="E138" s="151" t="s">
        <v>1747</v>
      </c>
      <c r="F138" s="151" t="s">
        <v>2243</v>
      </c>
      <c r="G138" s="123" t="s">
        <v>2244</v>
      </c>
      <c r="H138" s="120">
        <v>69</v>
      </c>
      <c r="I138" s="124">
        <v>13.85</v>
      </c>
      <c r="J138" s="125" t="s">
        <v>2245</v>
      </c>
      <c r="K138" s="126" t="s">
        <v>2246</v>
      </c>
      <c r="L138" s="120" t="s">
        <v>2247</v>
      </c>
      <c r="M138" s="120">
        <v>2947</v>
      </c>
      <c r="N138" s="127">
        <v>28347</v>
      </c>
      <c r="O138" s="120" t="s">
        <v>1478</v>
      </c>
      <c r="P138" s="128" t="s">
        <v>1448</v>
      </c>
      <c r="Q138" s="124">
        <v>13.85</v>
      </c>
      <c r="R138" s="159">
        <v>13.85</v>
      </c>
      <c r="S138" s="130">
        <v>6133586.0095546357</v>
      </c>
      <c r="T138" s="131">
        <v>28878393.455999997</v>
      </c>
      <c r="U138" s="154">
        <v>1978</v>
      </c>
      <c r="V138" s="154" t="s">
        <v>1753</v>
      </c>
      <c r="W138" s="154">
        <v>-4</v>
      </c>
      <c r="X138" s="154" t="s">
        <v>1449</v>
      </c>
      <c r="Y138" s="150">
        <v>44</v>
      </c>
      <c r="Z138" s="150">
        <v>75</v>
      </c>
      <c r="AA138" s="132">
        <f t="shared" si="9"/>
        <v>31</v>
      </c>
    </row>
    <row r="139" spans="1:27">
      <c r="A139" s="120">
        <v>130</v>
      </c>
      <c r="B139" s="121">
        <v>56</v>
      </c>
      <c r="C139" s="122" t="s">
        <v>1438</v>
      </c>
      <c r="D139" s="122" t="s">
        <v>2248</v>
      </c>
      <c r="E139" s="151" t="s">
        <v>1747</v>
      </c>
      <c r="F139" s="151" t="s">
        <v>2249</v>
      </c>
      <c r="G139" s="123" t="s">
        <v>2250</v>
      </c>
      <c r="H139" s="120">
        <v>70</v>
      </c>
      <c r="I139" s="124">
        <v>13.85</v>
      </c>
      <c r="J139" s="125" t="s">
        <v>2251</v>
      </c>
      <c r="K139" s="126" t="s">
        <v>2252</v>
      </c>
      <c r="L139" s="120" t="s">
        <v>2253</v>
      </c>
      <c r="M139" s="120">
        <v>2947</v>
      </c>
      <c r="N139" s="127">
        <v>28347</v>
      </c>
      <c r="O139" s="120" t="s">
        <v>1478</v>
      </c>
      <c r="P139" s="128" t="s">
        <v>1448</v>
      </c>
      <c r="Q139" s="124">
        <v>13.85</v>
      </c>
      <c r="R139" s="159">
        <v>13.85</v>
      </c>
      <c r="S139" s="130">
        <v>6133586.0095546357</v>
      </c>
      <c r="T139" s="131">
        <v>28878393.455999997</v>
      </c>
      <c r="U139" s="154">
        <v>1978</v>
      </c>
      <c r="V139" s="154" t="s">
        <v>1753</v>
      </c>
      <c r="W139" s="154">
        <v>-4</v>
      </c>
      <c r="X139" s="154" t="s">
        <v>1449</v>
      </c>
      <c r="Y139" s="150">
        <v>44</v>
      </c>
      <c r="Z139" s="150">
        <v>75</v>
      </c>
      <c r="AA139" s="132">
        <f t="shared" si="9"/>
        <v>31</v>
      </c>
    </row>
    <row r="140" spans="1:27">
      <c r="A140" s="120">
        <v>131</v>
      </c>
      <c r="B140" s="121">
        <v>57</v>
      </c>
      <c r="C140" s="122" t="s">
        <v>1438</v>
      </c>
      <c r="D140" s="122" t="s">
        <v>2254</v>
      </c>
      <c r="E140" s="151" t="s">
        <v>1747</v>
      </c>
      <c r="F140" s="151" t="s">
        <v>2255</v>
      </c>
      <c r="G140" s="123" t="s">
        <v>2256</v>
      </c>
      <c r="H140" s="120">
        <v>71</v>
      </c>
      <c r="I140" s="124">
        <v>14</v>
      </c>
      <c r="J140" s="125" t="s">
        <v>2257</v>
      </c>
      <c r="K140" s="126" t="s">
        <v>2258</v>
      </c>
      <c r="L140" s="120" t="s">
        <v>2259</v>
      </c>
      <c r="M140" s="120">
        <v>2947</v>
      </c>
      <c r="N140" s="127">
        <v>28347</v>
      </c>
      <c r="O140" s="120" t="s">
        <v>1478</v>
      </c>
      <c r="P140" s="128" t="s">
        <v>1448</v>
      </c>
      <c r="Q140" s="124">
        <v>14</v>
      </c>
      <c r="R140" s="159">
        <v>14</v>
      </c>
      <c r="S140" s="130">
        <v>6200014.7388999928</v>
      </c>
      <c r="T140" s="131">
        <v>29191155.839999996</v>
      </c>
      <c r="U140" s="154">
        <v>1978</v>
      </c>
      <c r="V140" s="154" t="s">
        <v>1753</v>
      </c>
      <c r="W140" s="154">
        <v>-4</v>
      </c>
      <c r="X140" s="154" t="s">
        <v>1449</v>
      </c>
      <c r="Y140" s="150">
        <v>44</v>
      </c>
      <c r="Z140" s="150">
        <v>75</v>
      </c>
      <c r="AA140" s="132">
        <f t="shared" si="9"/>
        <v>31</v>
      </c>
    </row>
    <row r="141" spans="1:27">
      <c r="A141" s="120">
        <v>132</v>
      </c>
      <c r="B141" s="121">
        <v>58</v>
      </c>
      <c r="C141" s="122" t="s">
        <v>1438</v>
      </c>
      <c r="D141" s="122" t="s">
        <v>2260</v>
      </c>
      <c r="E141" s="151" t="s">
        <v>1747</v>
      </c>
      <c r="F141" s="151" t="s">
        <v>2261</v>
      </c>
      <c r="G141" s="123" t="s">
        <v>2262</v>
      </c>
      <c r="H141" s="120">
        <v>72</v>
      </c>
      <c r="I141" s="124">
        <v>13.85</v>
      </c>
      <c r="J141" s="125" t="s">
        <v>2263</v>
      </c>
      <c r="K141" s="126" t="s">
        <v>2264</v>
      </c>
      <c r="L141" s="120" t="s">
        <v>2265</v>
      </c>
      <c r="M141" s="120">
        <v>2947</v>
      </c>
      <c r="N141" s="127">
        <v>28347</v>
      </c>
      <c r="O141" s="120" t="s">
        <v>1478</v>
      </c>
      <c r="P141" s="128" t="s">
        <v>1448</v>
      </c>
      <c r="Q141" s="124">
        <v>13.85</v>
      </c>
      <c r="R141" s="159">
        <v>13.85</v>
      </c>
      <c r="S141" s="130">
        <v>6133586.0095546357</v>
      </c>
      <c r="T141" s="131">
        <v>28878393.455999997</v>
      </c>
      <c r="U141" s="154">
        <v>1978</v>
      </c>
      <c r="V141" s="154" t="s">
        <v>1753</v>
      </c>
      <c r="W141" s="154">
        <v>-4</v>
      </c>
      <c r="X141" s="154" t="s">
        <v>1449</v>
      </c>
      <c r="Y141" s="150">
        <v>44</v>
      </c>
      <c r="Z141" s="150">
        <v>75</v>
      </c>
      <c r="AA141" s="132">
        <f t="shared" si="9"/>
        <v>31</v>
      </c>
    </row>
    <row r="142" spans="1:27">
      <c r="A142" s="120">
        <v>133</v>
      </c>
      <c r="B142" s="121">
        <v>59</v>
      </c>
      <c r="C142" s="122" t="s">
        <v>1438</v>
      </c>
      <c r="D142" s="122" t="s">
        <v>2266</v>
      </c>
      <c r="E142" s="151" t="s">
        <v>1747</v>
      </c>
      <c r="F142" s="151" t="s">
        <v>2267</v>
      </c>
      <c r="G142" s="123" t="s">
        <v>2268</v>
      </c>
      <c r="H142" s="120">
        <v>73</v>
      </c>
      <c r="I142" s="124">
        <v>13.85</v>
      </c>
      <c r="J142" s="125" t="s">
        <v>2269</v>
      </c>
      <c r="K142" s="126" t="s">
        <v>2270</v>
      </c>
      <c r="L142" s="120" t="s">
        <v>2271</v>
      </c>
      <c r="M142" s="120">
        <v>2947</v>
      </c>
      <c r="N142" s="127">
        <v>28347</v>
      </c>
      <c r="O142" s="120" t="s">
        <v>1478</v>
      </c>
      <c r="P142" s="128" t="s">
        <v>1448</v>
      </c>
      <c r="Q142" s="124">
        <v>13.85</v>
      </c>
      <c r="R142" s="159">
        <v>13.85</v>
      </c>
      <c r="S142" s="130">
        <v>6133586.0095546357</v>
      </c>
      <c r="T142" s="131">
        <v>28878393.455999997</v>
      </c>
      <c r="U142" s="154">
        <v>1978</v>
      </c>
      <c r="V142" s="154" t="s">
        <v>1753</v>
      </c>
      <c r="W142" s="154">
        <v>-4</v>
      </c>
      <c r="X142" s="154" t="s">
        <v>1449</v>
      </c>
      <c r="Y142" s="150">
        <v>44</v>
      </c>
      <c r="Z142" s="150">
        <v>75</v>
      </c>
      <c r="AA142" s="132">
        <f t="shared" si="9"/>
        <v>31</v>
      </c>
    </row>
    <row r="143" spans="1:27">
      <c r="A143" s="120">
        <v>134</v>
      </c>
      <c r="B143" s="121">
        <v>60</v>
      </c>
      <c r="C143" s="122" t="s">
        <v>1438</v>
      </c>
      <c r="D143" s="122" t="s">
        <v>2272</v>
      </c>
      <c r="E143" s="151" t="s">
        <v>1747</v>
      </c>
      <c r="F143" s="151" t="s">
        <v>2273</v>
      </c>
      <c r="G143" s="123" t="s">
        <v>2274</v>
      </c>
      <c r="H143" s="120">
        <v>71</v>
      </c>
      <c r="I143" s="124">
        <v>14</v>
      </c>
      <c r="J143" s="125" t="s">
        <v>2275</v>
      </c>
      <c r="K143" s="126" t="s">
        <v>2276</v>
      </c>
      <c r="L143" s="120" t="s">
        <v>2277</v>
      </c>
      <c r="M143" s="120">
        <v>2947</v>
      </c>
      <c r="N143" s="127">
        <v>28347</v>
      </c>
      <c r="O143" s="120" t="s">
        <v>1478</v>
      </c>
      <c r="P143" s="128" t="s">
        <v>1448</v>
      </c>
      <c r="Q143" s="124">
        <v>14</v>
      </c>
      <c r="R143" s="159">
        <v>14</v>
      </c>
      <c r="S143" s="130">
        <v>6200014.7388999928</v>
      </c>
      <c r="T143" s="131">
        <v>29191155.839999996</v>
      </c>
      <c r="U143" s="154">
        <v>1978</v>
      </c>
      <c r="V143" s="154" t="s">
        <v>1753</v>
      </c>
      <c r="W143" s="154">
        <v>-4</v>
      </c>
      <c r="X143" s="154" t="s">
        <v>1449</v>
      </c>
      <c r="Y143" s="150">
        <v>44</v>
      </c>
      <c r="Z143" s="150">
        <v>75</v>
      </c>
      <c r="AA143" s="132">
        <f t="shared" si="9"/>
        <v>31</v>
      </c>
    </row>
    <row r="144" spans="1:27">
      <c r="A144" s="120">
        <v>135</v>
      </c>
      <c r="B144" s="121">
        <v>61</v>
      </c>
      <c r="C144" s="122" t="s">
        <v>1438</v>
      </c>
      <c r="D144" s="122" t="s">
        <v>2278</v>
      </c>
      <c r="E144" s="151" t="s">
        <v>1747</v>
      </c>
      <c r="F144" s="151" t="s">
        <v>2279</v>
      </c>
      <c r="G144" s="123" t="s">
        <v>2280</v>
      </c>
      <c r="H144" s="120">
        <v>75</v>
      </c>
      <c r="I144" s="124">
        <v>13.85</v>
      </c>
      <c r="J144" s="125" t="s">
        <v>2281</v>
      </c>
      <c r="K144" s="126" t="s">
        <v>2282</v>
      </c>
      <c r="L144" s="120" t="s">
        <v>2283</v>
      </c>
      <c r="M144" s="120">
        <v>2947</v>
      </c>
      <c r="N144" s="127">
        <v>28347</v>
      </c>
      <c r="O144" s="120" t="s">
        <v>1478</v>
      </c>
      <c r="P144" s="128" t="s">
        <v>1448</v>
      </c>
      <c r="Q144" s="124">
        <v>13.85</v>
      </c>
      <c r="R144" s="159">
        <v>13.85</v>
      </c>
      <c r="S144" s="130">
        <v>6133586.0095546357</v>
      </c>
      <c r="T144" s="131">
        <v>28878393.455999997</v>
      </c>
      <c r="U144" s="154">
        <v>1978</v>
      </c>
      <c r="V144" s="154" t="s">
        <v>1753</v>
      </c>
      <c r="W144" s="154">
        <v>-4</v>
      </c>
      <c r="X144" s="154" t="s">
        <v>1449</v>
      </c>
      <c r="Y144" s="150">
        <v>44</v>
      </c>
      <c r="Z144" s="150">
        <v>75</v>
      </c>
      <c r="AA144" s="132">
        <f t="shared" si="9"/>
        <v>31</v>
      </c>
    </row>
    <row r="145" spans="1:27">
      <c r="A145" s="120">
        <v>136</v>
      </c>
      <c r="B145" s="121">
        <v>62</v>
      </c>
      <c r="C145" s="122" t="s">
        <v>1438</v>
      </c>
      <c r="D145" s="122" t="s">
        <v>2284</v>
      </c>
      <c r="E145" s="151" t="s">
        <v>1747</v>
      </c>
      <c r="F145" s="151" t="s">
        <v>2285</v>
      </c>
      <c r="G145" s="123" t="s">
        <v>2286</v>
      </c>
      <c r="H145" s="120">
        <v>76</v>
      </c>
      <c r="I145" s="124">
        <v>13.85</v>
      </c>
      <c r="J145" s="125" t="s">
        <v>2287</v>
      </c>
      <c r="K145" s="126" t="s">
        <v>2288</v>
      </c>
      <c r="L145" s="120" t="s">
        <v>2289</v>
      </c>
      <c r="M145" s="120">
        <v>2947</v>
      </c>
      <c r="N145" s="127">
        <v>28347</v>
      </c>
      <c r="O145" s="120" t="s">
        <v>1478</v>
      </c>
      <c r="P145" s="128" t="s">
        <v>1448</v>
      </c>
      <c r="Q145" s="124">
        <v>13.85</v>
      </c>
      <c r="R145" s="159">
        <v>13.85</v>
      </c>
      <c r="S145" s="130">
        <v>6133586.0095546357</v>
      </c>
      <c r="T145" s="131">
        <v>28878393.455999997</v>
      </c>
      <c r="U145" s="154">
        <v>1978</v>
      </c>
      <c r="V145" s="154" t="s">
        <v>1753</v>
      </c>
      <c r="W145" s="154">
        <v>-4</v>
      </c>
      <c r="X145" s="154" t="s">
        <v>1449</v>
      </c>
      <c r="Y145" s="150">
        <v>44</v>
      </c>
      <c r="Z145" s="150">
        <v>75</v>
      </c>
      <c r="AA145" s="132">
        <f t="shared" si="9"/>
        <v>31</v>
      </c>
    </row>
    <row r="146" spans="1:27">
      <c r="A146" s="120">
        <v>137</v>
      </c>
      <c r="B146" s="121">
        <v>63</v>
      </c>
      <c r="C146" s="122" t="s">
        <v>1438</v>
      </c>
      <c r="D146" s="122" t="s">
        <v>2290</v>
      </c>
      <c r="E146" s="151" t="s">
        <v>1747</v>
      </c>
      <c r="F146" s="151" t="s">
        <v>2291</v>
      </c>
      <c r="G146" s="123" t="s">
        <v>2292</v>
      </c>
      <c r="H146" s="120">
        <v>77</v>
      </c>
      <c r="I146" s="124">
        <v>13.85</v>
      </c>
      <c r="J146" s="125" t="s">
        <v>2293</v>
      </c>
      <c r="K146" s="126" t="s">
        <v>2294</v>
      </c>
      <c r="L146" s="120" t="s">
        <v>2295</v>
      </c>
      <c r="M146" s="120">
        <v>2947</v>
      </c>
      <c r="N146" s="127">
        <v>28347</v>
      </c>
      <c r="O146" s="120" t="s">
        <v>1478</v>
      </c>
      <c r="P146" s="128" t="s">
        <v>1448</v>
      </c>
      <c r="Q146" s="124">
        <v>13.85</v>
      </c>
      <c r="R146" s="159">
        <v>13.85</v>
      </c>
      <c r="S146" s="130">
        <v>6133586.0095546357</v>
      </c>
      <c r="T146" s="131">
        <v>28878393.455999997</v>
      </c>
      <c r="U146" s="154">
        <v>1978</v>
      </c>
      <c r="V146" s="154" t="s">
        <v>1753</v>
      </c>
      <c r="W146" s="154">
        <v>-4</v>
      </c>
      <c r="X146" s="154" t="s">
        <v>1449</v>
      </c>
      <c r="Y146" s="150">
        <v>44</v>
      </c>
      <c r="Z146" s="150">
        <v>75</v>
      </c>
      <c r="AA146" s="132">
        <f t="shared" si="9"/>
        <v>31</v>
      </c>
    </row>
    <row r="147" spans="1:27">
      <c r="A147" s="120">
        <v>138</v>
      </c>
      <c r="B147" s="121">
        <v>64</v>
      </c>
      <c r="C147" s="122" t="s">
        <v>1438</v>
      </c>
      <c r="D147" s="122" t="s">
        <v>2296</v>
      </c>
      <c r="E147" s="151" t="s">
        <v>1747</v>
      </c>
      <c r="F147" s="151" t="s">
        <v>2297</v>
      </c>
      <c r="G147" s="123" t="s">
        <v>2298</v>
      </c>
      <c r="H147" s="120">
        <v>78</v>
      </c>
      <c r="I147" s="124">
        <v>13.85</v>
      </c>
      <c r="J147" s="125" t="s">
        <v>2299</v>
      </c>
      <c r="K147" s="126" t="s">
        <v>2300</v>
      </c>
      <c r="L147" s="120" t="s">
        <v>2301</v>
      </c>
      <c r="M147" s="120">
        <v>2947</v>
      </c>
      <c r="N147" s="127">
        <v>28347</v>
      </c>
      <c r="O147" s="120" t="s">
        <v>1478</v>
      </c>
      <c r="P147" s="128" t="s">
        <v>1448</v>
      </c>
      <c r="Q147" s="124">
        <v>13.85</v>
      </c>
      <c r="R147" s="159">
        <v>13.85</v>
      </c>
      <c r="S147" s="130">
        <v>6133586.0095546357</v>
      </c>
      <c r="T147" s="131">
        <v>28878393.455999997</v>
      </c>
      <c r="U147" s="154">
        <v>1978</v>
      </c>
      <c r="V147" s="154" t="s">
        <v>1753</v>
      </c>
      <c r="W147" s="154">
        <v>-4</v>
      </c>
      <c r="X147" s="154" t="s">
        <v>1449</v>
      </c>
      <c r="Y147" s="150">
        <v>44</v>
      </c>
      <c r="Z147" s="150">
        <v>75</v>
      </c>
      <c r="AA147" s="132">
        <f t="shared" si="9"/>
        <v>31</v>
      </c>
    </row>
    <row r="148" spans="1:27">
      <c r="A148" s="120">
        <v>139</v>
      </c>
      <c r="B148" s="121">
        <v>65</v>
      </c>
      <c r="C148" s="122" t="s">
        <v>1438</v>
      </c>
      <c r="D148" s="122" t="s">
        <v>2302</v>
      </c>
      <c r="E148" s="151" t="s">
        <v>1747</v>
      </c>
      <c r="F148" s="151" t="s">
        <v>2303</v>
      </c>
      <c r="G148" s="123" t="s">
        <v>2304</v>
      </c>
      <c r="H148" s="120">
        <v>79</v>
      </c>
      <c r="I148" s="124">
        <v>13.85</v>
      </c>
      <c r="J148" s="125" t="s">
        <v>2305</v>
      </c>
      <c r="K148" s="126" t="s">
        <v>2306</v>
      </c>
      <c r="L148" s="120" t="s">
        <v>2307</v>
      </c>
      <c r="M148" s="120">
        <v>2947</v>
      </c>
      <c r="N148" s="127">
        <v>28347</v>
      </c>
      <c r="O148" s="120" t="s">
        <v>1478</v>
      </c>
      <c r="P148" s="128" t="s">
        <v>1448</v>
      </c>
      <c r="Q148" s="124">
        <v>13.85</v>
      </c>
      <c r="R148" s="159">
        <v>13.85</v>
      </c>
      <c r="S148" s="130">
        <v>6133586.0095546357</v>
      </c>
      <c r="T148" s="131">
        <v>28878393.455999997</v>
      </c>
      <c r="U148" s="154">
        <v>1978</v>
      </c>
      <c r="V148" s="154" t="s">
        <v>1753</v>
      </c>
      <c r="W148" s="154">
        <v>-4</v>
      </c>
      <c r="X148" s="154" t="s">
        <v>1449</v>
      </c>
      <c r="Y148" s="150">
        <v>44</v>
      </c>
      <c r="Z148" s="150">
        <v>75</v>
      </c>
      <c r="AA148" s="132">
        <f t="shared" ref="AA148:AA166" si="10">+Z148-Y148</f>
        <v>31</v>
      </c>
    </row>
    <row r="149" spans="1:27">
      <c r="A149" s="120">
        <v>140</v>
      </c>
      <c r="B149" s="121">
        <v>66</v>
      </c>
      <c r="C149" s="122" t="s">
        <v>1438</v>
      </c>
      <c r="D149" s="122" t="s">
        <v>2308</v>
      </c>
      <c r="E149" s="151" t="s">
        <v>1747</v>
      </c>
      <c r="F149" s="151" t="s">
        <v>2309</v>
      </c>
      <c r="G149" s="123" t="s">
        <v>2310</v>
      </c>
      <c r="H149" s="120">
        <v>80</v>
      </c>
      <c r="I149" s="124">
        <v>14</v>
      </c>
      <c r="J149" s="125" t="s">
        <v>2311</v>
      </c>
      <c r="K149" s="126" t="s">
        <v>2312</v>
      </c>
      <c r="L149" s="120" t="s">
        <v>2313</v>
      </c>
      <c r="M149" s="120">
        <v>2947</v>
      </c>
      <c r="N149" s="127">
        <v>28347</v>
      </c>
      <c r="O149" s="120" t="s">
        <v>1478</v>
      </c>
      <c r="P149" s="128" t="s">
        <v>1448</v>
      </c>
      <c r="Q149" s="124">
        <v>14</v>
      </c>
      <c r="R149" s="159">
        <v>14</v>
      </c>
      <c r="S149" s="130">
        <v>6200014.7388999928</v>
      </c>
      <c r="T149" s="131">
        <v>29191155.839999996</v>
      </c>
      <c r="U149" s="154">
        <v>1978</v>
      </c>
      <c r="V149" s="154" t="s">
        <v>1753</v>
      </c>
      <c r="W149" s="154">
        <v>-4</v>
      </c>
      <c r="X149" s="154" t="s">
        <v>1449</v>
      </c>
      <c r="Y149" s="150">
        <v>44</v>
      </c>
      <c r="Z149" s="150">
        <v>75</v>
      </c>
      <c r="AA149" s="132">
        <f t="shared" si="10"/>
        <v>31</v>
      </c>
    </row>
    <row r="150" spans="1:27">
      <c r="A150" s="120">
        <v>141</v>
      </c>
      <c r="B150" s="121">
        <v>67</v>
      </c>
      <c r="C150" s="122" t="s">
        <v>1438</v>
      </c>
      <c r="D150" s="122" t="s">
        <v>2314</v>
      </c>
      <c r="E150" s="151" t="s">
        <v>1747</v>
      </c>
      <c r="F150" s="151" t="s">
        <v>2315</v>
      </c>
      <c r="G150" s="123" t="s">
        <v>2316</v>
      </c>
      <c r="H150" s="120">
        <v>81</v>
      </c>
      <c r="I150" s="124">
        <v>13.85</v>
      </c>
      <c r="J150" s="125" t="s">
        <v>2317</v>
      </c>
      <c r="K150" s="126" t="s">
        <v>2318</v>
      </c>
      <c r="L150" s="120" t="s">
        <v>2319</v>
      </c>
      <c r="M150" s="120">
        <v>2947</v>
      </c>
      <c r="N150" s="127">
        <v>28347</v>
      </c>
      <c r="O150" s="120" t="s">
        <v>1478</v>
      </c>
      <c r="P150" s="128" t="s">
        <v>1448</v>
      </c>
      <c r="Q150" s="124">
        <v>13.85</v>
      </c>
      <c r="R150" s="159">
        <v>13.85</v>
      </c>
      <c r="S150" s="130">
        <v>6133586.0095546357</v>
      </c>
      <c r="T150" s="131">
        <v>28878393.455999997</v>
      </c>
      <c r="U150" s="154">
        <v>1978</v>
      </c>
      <c r="V150" s="154" t="s">
        <v>1753</v>
      </c>
      <c r="W150" s="154">
        <v>-4</v>
      </c>
      <c r="X150" s="154" t="s">
        <v>1449</v>
      </c>
      <c r="Y150" s="150">
        <v>44</v>
      </c>
      <c r="Z150" s="150">
        <v>75</v>
      </c>
      <c r="AA150" s="132">
        <f t="shared" si="10"/>
        <v>31</v>
      </c>
    </row>
    <row r="151" spans="1:27">
      <c r="A151" s="120">
        <v>142</v>
      </c>
      <c r="B151" s="121">
        <v>68</v>
      </c>
      <c r="C151" s="122" t="s">
        <v>1438</v>
      </c>
      <c r="D151" s="122" t="s">
        <v>2320</v>
      </c>
      <c r="E151" s="151" t="s">
        <v>1747</v>
      </c>
      <c r="F151" s="151" t="s">
        <v>2321</v>
      </c>
      <c r="G151" s="123" t="s">
        <v>2322</v>
      </c>
      <c r="H151" s="120">
        <v>82</v>
      </c>
      <c r="I151" s="124">
        <v>13.85</v>
      </c>
      <c r="J151" s="125" t="s">
        <v>2323</v>
      </c>
      <c r="K151" s="126" t="s">
        <v>2324</v>
      </c>
      <c r="L151" s="120" t="s">
        <v>2325</v>
      </c>
      <c r="M151" s="120">
        <v>2947</v>
      </c>
      <c r="N151" s="127">
        <v>28347</v>
      </c>
      <c r="O151" s="120" t="s">
        <v>1478</v>
      </c>
      <c r="P151" s="128" t="s">
        <v>1448</v>
      </c>
      <c r="Q151" s="124">
        <v>13.85</v>
      </c>
      <c r="R151" s="159">
        <v>13.85</v>
      </c>
      <c r="S151" s="130">
        <v>6133586.0095546357</v>
      </c>
      <c r="T151" s="131">
        <v>28878393.455999997</v>
      </c>
      <c r="U151" s="154">
        <v>1978</v>
      </c>
      <c r="V151" s="154" t="s">
        <v>1753</v>
      </c>
      <c r="W151" s="154">
        <v>-4</v>
      </c>
      <c r="X151" s="154" t="s">
        <v>1449</v>
      </c>
      <c r="Y151" s="150">
        <v>44</v>
      </c>
      <c r="Z151" s="150">
        <v>75</v>
      </c>
      <c r="AA151" s="132">
        <f t="shared" si="10"/>
        <v>31</v>
      </c>
    </row>
    <row r="152" spans="1:27">
      <c r="A152" s="120">
        <v>143</v>
      </c>
      <c r="B152" s="121">
        <v>69</v>
      </c>
      <c r="C152" s="122" t="s">
        <v>1438</v>
      </c>
      <c r="D152" s="122" t="s">
        <v>2326</v>
      </c>
      <c r="E152" s="151" t="s">
        <v>1747</v>
      </c>
      <c r="F152" s="151" t="s">
        <v>2327</v>
      </c>
      <c r="G152" s="123" t="s">
        <v>2328</v>
      </c>
      <c r="H152" s="120">
        <v>83</v>
      </c>
      <c r="I152" s="124">
        <v>14</v>
      </c>
      <c r="J152" s="125" t="s">
        <v>2329</v>
      </c>
      <c r="K152" s="126" t="s">
        <v>2330</v>
      </c>
      <c r="L152" s="120" t="s">
        <v>2331</v>
      </c>
      <c r="M152" s="120">
        <v>2947</v>
      </c>
      <c r="N152" s="127">
        <v>28347</v>
      </c>
      <c r="O152" s="120" t="s">
        <v>1478</v>
      </c>
      <c r="P152" s="128" t="s">
        <v>1448</v>
      </c>
      <c r="Q152" s="124">
        <v>14</v>
      </c>
      <c r="R152" s="159">
        <v>14</v>
      </c>
      <c r="S152" s="130">
        <v>6200014.7388999928</v>
      </c>
      <c r="T152" s="131">
        <v>29191155.839999996</v>
      </c>
      <c r="U152" s="154">
        <v>1978</v>
      </c>
      <c r="V152" s="154" t="s">
        <v>1753</v>
      </c>
      <c r="W152" s="154">
        <v>-4</v>
      </c>
      <c r="X152" s="154" t="s">
        <v>1449</v>
      </c>
      <c r="Y152" s="150">
        <v>44</v>
      </c>
      <c r="Z152" s="150">
        <v>75</v>
      </c>
      <c r="AA152" s="132">
        <f t="shared" si="10"/>
        <v>31</v>
      </c>
    </row>
    <row r="153" spans="1:27">
      <c r="A153" s="120">
        <v>144</v>
      </c>
      <c r="B153" s="121">
        <v>70</v>
      </c>
      <c r="C153" s="122" t="s">
        <v>1438</v>
      </c>
      <c r="D153" s="122" t="s">
        <v>2332</v>
      </c>
      <c r="E153" s="151" t="s">
        <v>1747</v>
      </c>
      <c r="F153" s="151" t="s">
        <v>2333</v>
      </c>
      <c r="G153" s="123" t="s">
        <v>2334</v>
      </c>
      <c r="H153" s="120">
        <v>84</v>
      </c>
      <c r="I153" s="124">
        <v>13.85</v>
      </c>
      <c r="J153" s="125" t="s">
        <v>2335</v>
      </c>
      <c r="K153" s="126" t="s">
        <v>2336</v>
      </c>
      <c r="L153" s="120" t="s">
        <v>2337</v>
      </c>
      <c r="M153" s="120">
        <v>2947</v>
      </c>
      <c r="N153" s="127">
        <v>28347</v>
      </c>
      <c r="O153" s="120" t="s">
        <v>1478</v>
      </c>
      <c r="P153" s="128" t="s">
        <v>1448</v>
      </c>
      <c r="Q153" s="124">
        <v>13.85</v>
      </c>
      <c r="R153" s="159">
        <v>13.85</v>
      </c>
      <c r="S153" s="130">
        <v>6133586.0095546357</v>
      </c>
      <c r="T153" s="131">
        <v>28878393.455999997</v>
      </c>
      <c r="U153" s="154">
        <v>1978</v>
      </c>
      <c r="V153" s="154" t="s">
        <v>1753</v>
      </c>
      <c r="W153" s="154">
        <v>-4</v>
      </c>
      <c r="X153" s="154" t="s">
        <v>1449</v>
      </c>
      <c r="Y153" s="150">
        <v>44</v>
      </c>
      <c r="Z153" s="150">
        <v>75</v>
      </c>
      <c r="AA153" s="132">
        <f t="shared" si="10"/>
        <v>31</v>
      </c>
    </row>
    <row r="154" spans="1:27">
      <c r="A154" s="120">
        <v>145</v>
      </c>
      <c r="B154" s="121">
        <v>71</v>
      </c>
      <c r="C154" s="122" t="s">
        <v>1438</v>
      </c>
      <c r="D154" s="122" t="s">
        <v>2338</v>
      </c>
      <c r="E154" s="151" t="s">
        <v>1747</v>
      </c>
      <c r="F154" s="151" t="s">
        <v>2339</v>
      </c>
      <c r="G154" s="123" t="s">
        <v>2340</v>
      </c>
      <c r="H154" s="120">
        <v>85</v>
      </c>
      <c r="I154" s="124">
        <v>13.85</v>
      </c>
      <c r="J154" s="125" t="s">
        <v>2341</v>
      </c>
      <c r="K154" s="126" t="s">
        <v>2342</v>
      </c>
      <c r="L154" s="120" t="s">
        <v>2343</v>
      </c>
      <c r="M154" s="120">
        <v>2947</v>
      </c>
      <c r="N154" s="127">
        <v>28347</v>
      </c>
      <c r="O154" s="120" t="s">
        <v>1478</v>
      </c>
      <c r="P154" s="128" t="s">
        <v>1448</v>
      </c>
      <c r="Q154" s="124">
        <v>13.85</v>
      </c>
      <c r="R154" s="159">
        <v>13.85</v>
      </c>
      <c r="S154" s="130">
        <v>6133586.0095546357</v>
      </c>
      <c r="T154" s="131">
        <v>28878393.455999997</v>
      </c>
      <c r="U154" s="154">
        <v>1978</v>
      </c>
      <c r="V154" s="154" t="s">
        <v>1753</v>
      </c>
      <c r="W154" s="154">
        <v>-4</v>
      </c>
      <c r="X154" s="154" t="s">
        <v>1449</v>
      </c>
      <c r="Y154" s="150">
        <v>44</v>
      </c>
      <c r="Z154" s="150">
        <v>75</v>
      </c>
      <c r="AA154" s="132">
        <f t="shared" si="10"/>
        <v>31</v>
      </c>
    </row>
    <row r="155" spans="1:27">
      <c r="A155" s="120">
        <v>146</v>
      </c>
      <c r="B155" s="121">
        <v>72</v>
      </c>
      <c r="C155" s="122" t="s">
        <v>1438</v>
      </c>
      <c r="D155" s="122" t="s">
        <v>2344</v>
      </c>
      <c r="E155" s="151" t="s">
        <v>1747</v>
      </c>
      <c r="F155" s="151" t="s">
        <v>2345</v>
      </c>
      <c r="G155" s="123" t="s">
        <v>2346</v>
      </c>
      <c r="H155" s="120">
        <v>86</v>
      </c>
      <c r="I155" s="124">
        <v>14</v>
      </c>
      <c r="J155" s="125" t="s">
        <v>2347</v>
      </c>
      <c r="K155" s="126" t="s">
        <v>2348</v>
      </c>
      <c r="L155" s="120" t="s">
        <v>2349</v>
      </c>
      <c r="M155" s="120">
        <v>2947</v>
      </c>
      <c r="N155" s="127">
        <v>28347</v>
      </c>
      <c r="O155" s="120" t="s">
        <v>1478</v>
      </c>
      <c r="P155" s="128" t="s">
        <v>1448</v>
      </c>
      <c r="Q155" s="124">
        <v>14</v>
      </c>
      <c r="R155" s="159">
        <v>14</v>
      </c>
      <c r="S155" s="130">
        <v>6200014.7388999928</v>
      </c>
      <c r="T155" s="131">
        <v>29191155.839999996</v>
      </c>
      <c r="U155" s="154">
        <v>1978</v>
      </c>
      <c r="V155" s="154" t="s">
        <v>1753</v>
      </c>
      <c r="W155" s="154">
        <v>-4</v>
      </c>
      <c r="X155" s="154" t="s">
        <v>1449</v>
      </c>
      <c r="Y155" s="150">
        <v>44</v>
      </c>
      <c r="Z155" s="150">
        <v>75</v>
      </c>
      <c r="AA155" s="132">
        <f t="shared" si="10"/>
        <v>31</v>
      </c>
    </row>
    <row r="156" spans="1:27">
      <c r="A156" s="120">
        <v>147</v>
      </c>
      <c r="B156" s="121">
        <v>73</v>
      </c>
      <c r="C156" s="122" t="s">
        <v>1438</v>
      </c>
      <c r="D156" s="122" t="s">
        <v>2350</v>
      </c>
      <c r="E156" s="151" t="s">
        <v>1747</v>
      </c>
      <c r="F156" s="151" t="s">
        <v>2351</v>
      </c>
      <c r="G156" s="123" t="s">
        <v>2352</v>
      </c>
      <c r="H156" s="120">
        <v>87</v>
      </c>
      <c r="I156" s="124">
        <v>13.85</v>
      </c>
      <c r="J156" s="125" t="s">
        <v>2353</v>
      </c>
      <c r="K156" s="126" t="s">
        <v>2354</v>
      </c>
      <c r="L156" s="120" t="s">
        <v>2355</v>
      </c>
      <c r="M156" s="120">
        <v>2947</v>
      </c>
      <c r="N156" s="127">
        <v>28347</v>
      </c>
      <c r="O156" s="120" t="s">
        <v>1478</v>
      </c>
      <c r="P156" s="128" t="s">
        <v>1448</v>
      </c>
      <c r="Q156" s="124">
        <v>13.85</v>
      </c>
      <c r="R156" s="159">
        <v>13.85</v>
      </c>
      <c r="S156" s="130">
        <v>6133586.0095546357</v>
      </c>
      <c r="T156" s="131">
        <v>28878393.455999997</v>
      </c>
      <c r="U156" s="154">
        <v>1978</v>
      </c>
      <c r="V156" s="154" t="s">
        <v>1753</v>
      </c>
      <c r="W156" s="154">
        <v>-4</v>
      </c>
      <c r="X156" s="154" t="s">
        <v>1449</v>
      </c>
      <c r="Y156" s="150">
        <v>44</v>
      </c>
      <c r="Z156" s="150">
        <v>75</v>
      </c>
      <c r="AA156" s="132">
        <f t="shared" si="10"/>
        <v>31</v>
      </c>
    </row>
    <row r="157" spans="1:27">
      <c r="A157" s="120">
        <v>148</v>
      </c>
      <c r="B157" s="121">
        <v>74</v>
      </c>
      <c r="C157" s="122" t="s">
        <v>1438</v>
      </c>
      <c r="D157" s="122" t="s">
        <v>2356</v>
      </c>
      <c r="E157" s="151" t="s">
        <v>1747</v>
      </c>
      <c r="F157" s="151" t="s">
        <v>2357</v>
      </c>
      <c r="G157" s="123" t="s">
        <v>2358</v>
      </c>
      <c r="H157" s="120">
        <v>88</v>
      </c>
      <c r="I157" s="124">
        <v>13.85</v>
      </c>
      <c r="J157" s="125" t="s">
        <v>2359</v>
      </c>
      <c r="K157" s="126" t="s">
        <v>2360</v>
      </c>
      <c r="L157" s="120" t="s">
        <v>2361</v>
      </c>
      <c r="M157" s="120">
        <v>2947</v>
      </c>
      <c r="N157" s="127">
        <v>28347</v>
      </c>
      <c r="O157" s="120" t="s">
        <v>1478</v>
      </c>
      <c r="P157" s="128" t="s">
        <v>1448</v>
      </c>
      <c r="Q157" s="124">
        <v>13.85</v>
      </c>
      <c r="R157" s="159">
        <v>13.85</v>
      </c>
      <c r="S157" s="130">
        <v>6133586.0095546357</v>
      </c>
      <c r="T157" s="131">
        <v>28878393.455999997</v>
      </c>
      <c r="U157" s="154">
        <v>1978</v>
      </c>
      <c r="V157" s="154" t="s">
        <v>1753</v>
      </c>
      <c r="W157" s="154">
        <v>-4</v>
      </c>
      <c r="X157" s="154" t="s">
        <v>1449</v>
      </c>
      <c r="Y157" s="150">
        <v>44</v>
      </c>
      <c r="Z157" s="150">
        <v>75</v>
      </c>
      <c r="AA157" s="132">
        <f t="shared" si="10"/>
        <v>31</v>
      </c>
    </row>
    <row r="158" spans="1:27">
      <c r="A158" s="120">
        <v>149</v>
      </c>
      <c r="B158" s="121">
        <v>75</v>
      </c>
      <c r="C158" s="122" t="s">
        <v>1438</v>
      </c>
      <c r="D158" s="122" t="s">
        <v>2362</v>
      </c>
      <c r="E158" s="151" t="s">
        <v>1747</v>
      </c>
      <c r="F158" s="151" t="s">
        <v>2363</v>
      </c>
      <c r="G158" s="123" t="s">
        <v>2364</v>
      </c>
      <c r="H158" s="120">
        <v>89</v>
      </c>
      <c r="I158" s="124">
        <v>14</v>
      </c>
      <c r="J158" s="125" t="s">
        <v>2365</v>
      </c>
      <c r="K158" s="126" t="s">
        <v>2366</v>
      </c>
      <c r="L158" s="120" t="s">
        <v>2367</v>
      </c>
      <c r="M158" s="120">
        <v>2947</v>
      </c>
      <c r="N158" s="127">
        <v>28347</v>
      </c>
      <c r="O158" s="120" t="s">
        <v>1478</v>
      </c>
      <c r="P158" s="128" t="s">
        <v>1448</v>
      </c>
      <c r="Q158" s="124">
        <v>14</v>
      </c>
      <c r="R158" s="159">
        <v>14</v>
      </c>
      <c r="S158" s="130">
        <v>6200014.7388999928</v>
      </c>
      <c r="T158" s="131">
        <v>29191155.839999996</v>
      </c>
      <c r="U158" s="154">
        <v>1978</v>
      </c>
      <c r="V158" s="154" t="s">
        <v>1753</v>
      </c>
      <c r="W158" s="154">
        <v>-4</v>
      </c>
      <c r="X158" s="154" t="s">
        <v>1449</v>
      </c>
      <c r="Y158" s="150">
        <v>44</v>
      </c>
      <c r="Z158" s="150">
        <v>75</v>
      </c>
      <c r="AA158" s="132">
        <f t="shared" si="10"/>
        <v>31</v>
      </c>
    </row>
    <row r="159" spans="1:27">
      <c r="A159" s="120">
        <v>150</v>
      </c>
      <c r="B159" s="121">
        <v>76</v>
      </c>
      <c r="C159" s="122" t="s">
        <v>1438</v>
      </c>
      <c r="D159" s="122" t="s">
        <v>2368</v>
      </c>
      <c r="E159" s="151" t="s">
        <v>1747</v>
      </c>
      <c r="F159" s="151" t="s">
        <v>2369</v>
      </c>
      <c r="G159" s="123" t="s">
        <v>2370</v>
      </c>
      <c r="H159" s="120">
        <v>90</v>
      </c>
      <c r="I159" s="124">
        <v>13.85</v>
      </c>
      <c r="J159" s="125" t="s">
        <v>2371</v>
      </c>
      <c r="K159" s="126" t="s">
        <v>2372</v>
      </c>
      <c r="L159" s="120" t="s">
        <v>2373</v>
      </c>
      <c r="M159" s="120">
        <v>2947</v>
      </c>
      <c r="N159" s="127">
        <v>28347</v>
      </c>
      <c r="O159" s="120" t="s">
        <v>1478</v>
      </c>
      <c r="P159" s="128" t="s">
        <v>1448</v>
      </c>
      <c r="Q159" s="124">
        <v>13.85</v>
      </c>
      <c r="R159" s="159">
        <v>13.85</v>
      </c>
      <c r="S159" s="130">
        <v>6133586.0095546357</v>
      </c>
      <c r="T159" s="131">
        <v>28878393.455999997</v>
      </c>
      <c r="U159" s="154">
        <v>1978</v>
      </c>
      <c r="V159" s="154" t="s">
        <v>1753</v>
      </c>
      <c r="W159" s="154">
        <v>-4</v>
      </c>
      <c r="X159" s="154" t="s">
        <v>1449</v>
      </c>
      <c r="Y159" s="150">
        <v>44</v>
      </c>
      <c r="Z159" s="150">
        <v>75</v>
      </c>
      <c r="AA159" s="132">
        <f t="shared" si="10"/>
        <v>31</v>
      </c>
    </row>
    <row r="160" spans="1:27">
      <c r="A160" s="120">
        <v>151</v>
      </c>
      <c r="B160" s="121">
        <v>77</v>
      </c>
      <c r="C160" s="122" t="s">
        <v>1438</v>
      </c>
      <c r="D160" s="122" t="s">
        <v>2374</v>
      </c>
      <c r="E160" s="151" t="s">
        <v>1747</v>
      </c>
      <c r="F160" s="151" t="s">
        <v>2375</v>
      </c>
      <c r="G160" s="123" t="s">
        <v>2376</v>
      </c>
      <c r="H160" s="120">
        <v>91</v>
      </c>
      <c r="I160" s="124">
        <v>13.85</v>
      </c>
      <c r="J160" s="125" t="s">
        <v>2377</v>
      </c>
      <c r="K160" s="126" t="s">
        <v>2378</v>
      </c>
      <c r="L160" s="120" t="s">
        <v>2379</v>
      </c>
      <c r="M160" s="120">
        <v>2947</v>
      </c>
      <c r="N160" s="127">
        <v>28347</v>
      </c>
      <c r="O160" s="120" t="s">
        <v>1478</v>
      </c>
      <c r="P160" s="128" t="s">
        <v>1448</v>
      </c>
      <c r="Q160" s="124">
        <v>13.85</v>
      </c>
      <c r="R160" s="159">
        <v>13.85</v>
      </c>
      <c r="S160" s="130">
        <v>6133586.0095546357</v>
      </c>
      <c r="T160" s="131">
        <v>28878393.455999997</v>
      </c>
      <c r="U160" s="154">
        <v>1978</v>
      </c>
      <c r="V160" s="154" t="s">
        <v>1753</v>
      </c>
      <c r="W160" s="154">
        <v>-4</v>
      </c>
      <c r="X160" s="154" t="s">
        <v>1449</v>
      </c>
      <c r="Y160" s="150">
        <v>44</v>
      </c>
      <c r="Z160" s="150">
        <v>75</v>
      </c>
      <c r="AA160" s="132">
        <f t="shared" si="10"/>
        <v>31</v>
      </c>
    </row>
    <row r="161" spans="1:27">
      <c r="A161" s="120">
        <v>152</v>
      </c>
      <c r="B161" s="121">
        <v>78</v>
      </c>
      <c r="C161" s="122" t="s">
        <v>1438</v>
      </c>
      <c r="D161" s="122" t="s">
        <v>2380</v>
      </c>
      <c r="E161" s="151" t="s">
        <v>1747</v>
      </c>
      <c r="F161" s="151" t="s">
        <v>2381</v>
      </c>
      <c r="G161" s="123" t="s">
        <v>2382</v>
      </c>
      <c r="H161" s="120">
        <v>92</v>
      </c>
      <c r="I161" s="124">
        <v>14</v>
      </c>
      <c r="J161" s="125" t="s">
        <v>2383</v>
      </c>
      <c r="K161" s="126" t="s">
        <v>2384</v>
      </c>
      <c r="L161" s="120" t="s">
        <v>2385</v>
      </c>
      <c r="M161" s="120">
        <v>2947</v>
      </c>
      <c r="N161" s="127">
        <v>28347</v>
      </c>
      <c r="O161" s="120" t="s">
        <v>1478</v>
      </c>
      <c r="P161" s="128" t="s">
        <v>1448</v>
      </c>
      <c r="Q161" s="124">
        <v>14</v>
      </c>
      <c r="R161" s="159">
        <v>14</v>
      </c>
      <c r="S161" s="130">
        <v>6200014.7388999928</v>
      </c>
      <c r="T161" s="131">
        <v>29191155.839999996</v>
      </c>
      <c r="U161" s="154">
        <v>1978</v>
      </c>
      <c r="V161" s="154" t="s">
        <v>1753</v>
      </c>
      <c r="W161" s="154">
        <v>-4</v>
      </c>
      <c r="X161" s="154" t="s">
        <v>1449</v>
      </c>
      <c r="Y161" s="150">
        <v>44</v>
      </c>
      <c r="Z161" s="150">
        <v>75</v>
      </c>
      <c r="AA161" s="132">
        <f t="shared" si="10"/>
        <v>31</v>
      </c>
    </row>
    <row r="162" spans="1:27">
      <c r="A162" s="120">
        <v>153</v>
      </c>
      <c r="B162" s="121">
        <v>79</v>
      </c>
      <c r="C162" s="122" t="s">
        <v>1438</v>
      </c>
      <c r="D162" s="122" t="s">
        <v>2386</v>
      </c>
      <c r="E162" s="151" t="s">
        <v>1747</v>
      </c>
      <c r="F162" s="151" t="s">
        <v>2387</v>
      </c>
      <c r="G162" s="123" t="s">
        <v>2388</v>
      </c>
      <c r="H162" s="120">
        <v>93</v>
      </c>
      <c r="I162" s="124">
        <v>13.85</v>
      </c>
      <c r="J162" s="125" t="s">
        <v>2389</v>
      </c>
      <c r="K162" s="126" t="s">
        <v>2390</v>
      </c>
      <c r="L162" s="120" t="s">
        <v>2391</v>
      </c>
      <c r="M162" s="120">
        <v>2947</v>
      </c>
      <c r="N162" s="127">
        <v>28347</v>
      </c>
      <c r="O162" s="120" t="s">
        <v>1478</v>
      </c>
      <c r="P162" s="128" t="s">
        <v>1448</v>
      </c>
      <c r="Q162" s="124">
        <v>13.85</v>
      </c>
      <c r="R162" s="159">
        <v>13.85</v>
      </c>
      <c r="S162" s="130">
        <v>6133586.0095546357</v>
      </c>
      <c r="T162" s="131">
        <v>28878393.455999997</v>
      </c>
      <c r="U162" s="154">
        <v>1978</v>
      </c>
      <c r="V162" s="154" t="s">
        <v>1753</v>
      </c>
      <c r="W162" s="154">
        <v>-4</v>
      </c>
      <c r="X162" s="154" t="s">
        <v>1449</v>
      </c>
      <c r="Y162" s="150">
        <v>44</v>
      </c>
      <c r="Z162" s="150">
        <v>75</v>
      </c>
      <c r="AA162" s="132">
        <f t="shared" si="10"/>
        <v>31</v>
      </c>
    </row>
    <row r="163" spans="1:27">
      <c r="A163" s="120">
        <v>154</v>
      </c>
      <c r="B163" s="121">
        <v>80</v>
      </c>
      <c r="C163" s="122" t="s">
        <v>1438</v>
      </c>
      <c r="D163" s="122" t="s">
        <v>2392</v>
      </c>
      <c r="E163" s="151" t="s">
        <v>1747</v>
      </c>
      <c r="F163" s="151" t="s">
        <v>2393</v>
      </c>
      <c r="G163" s="123" t="s">
        <v>2394</v>
      </c>
      <c r="H163" s="120">
        <v>94</v>
      </c>
      <c r="I163" s="124">
        <v>13.85</v>
      </c>
      <c r="J163" s="125" t="s">
        <v>2395</v>
      </c>
      <c r="K163" s="126" t="s">
        <v>2396</v>
      </c>
      <c r="L163" s="120" t="s">
        <v>2397</v>
      </c>
      <c r="M163" s="120">
        <v>2947</v>
      </c>
      <c r="N163" s="127">
        <v>28347</v>
      </c>
      <c r="O163" s="120" t="s">
        <v>1478</v>
      </c>
      <c r="P163" s="128" t="s">
        <v>1448</v>
      </c>
      <c r="Q163" s="124">
        <v>13.85</v>
      </c>
      <c r="R163" s="159">
        <v>13.85</v>
      </c>
      <c r="S163" s="130">
        <v>6133586.0095546357</v>
      </c>
      <c r="T163" s="131">
        <v>28878393.455999997</v>
      </c>
      <c r="U163" s="154">
        <v>1978</v>
      </c>
      <c r="V163" s="154" t="s">
        <v>1753</v>
      </c>
      <c r="W163" s="154">
        <v>-4</v>
      </c>
      <c r="X163" s="154" t="s">
        <v>1449</v>
      </c>
      <c r="Y163" s="150">
        <v>44</v>
      </c>
      <c r="Z163" s="150">
        <v>75</v>
      </c>
      <c r="AA163" s="132">
        <f t="shared" si="10"/>
        <v>31</v>
      </c>
    </row>
    <row r="164" spans="1:27">
      <c r="A164" s="120">
        <v>155</v>
      </c>
      <c r="B164" s="121">
        <v>81</v>
      </c>
      <c r="C164" s="122" t="s">
        <v>1438</v>
      </c>
      <c r="D164" s="122" t="s">
        <v>2398</v>
      </c>
      <c r="E164" s="151" t="s">
        <v>1747</v>
      </c>
      <c r="F164" s="151" t="s">
        <v>2399</v>
      </c>
      <c r="G164" s="123" t="s">
        <v>2400</v>
      </c>
      <c r="H164" s="120">
        <v>95</v>
      </c>
      <c r="I164" s="124">
        <v>14</v>
      </c>
      <c r="J164" s="125" t="s">
        <v>2401</v>
      </c>
      <c r="K164" s="126" t="s">
        <v>2402</v>
      </c>
      <c r="L164" s="120" t="s">
        <v>2403</v>
      </c>
      <c r="M164" s="120">
        <v>2947</v>
      </c>
      <c r="N164" s="127">
        <v>28347</v>
      </c>
      <c r="O164" s="120" t="s">
        <v>1478</v>
      </c>
      <c r="P164" s="128" t="s">
        <v>1448</v>
      </c>
      <c r="Q164" s="124">
        <v>14</v>
      </c>
      <c r="R164" s="159">
        <v>14</v>
      </c>
      <c r="S164" s="130">
        <v>6200014.7388999928</v>
      </c>
      <c r="T164" s="131">
        <v>29191155.839999996</v>
      </c>
      <c r="U164" s="154">
        <v>1978</v>
      </c>
      <c r="V164" s="154" t="s">
        <v>1753</v>
      </c>
      <c r="W164" s="154">
        <v>-4</v>
      </c>
      <c r="X164" s="154" t="s">
        <v>1449</v>
      </c>
      <c r="Y164" s="150">
        <v>44</v>
      </c>
      <c r="Z164" s="150">
        <v>75</v>
      </c>
      <c r="AA164" s="132">
        <f t="shared" si="10"/>
        <v>31</v>
      </c>
    </row>
    <row r="165" spans="1:27">
      <c r="A165" s="120">
        <v>156</v>
      </c>
      <c r="B165" s="121">
        <v>82</v>
      </c>
      <c r="C165" s="122" t="s">
        <v>1438</v>
      </c>
      <c r="D165" s="122" t="s">
        <v>2404</v>
      </c>
      <c r="E165" s="151" t="s">
        <v>1747</v>
      </c>
      <c r="F165" s="151" t="s">
        <v>2405</v>
      </c>
      <c r="G165" s="123" t="s">
        <v>2406</v>
      </c>
      <c r="H165" s="120">
        <v>96</v>
      </c>
      <c r="I165" s="124">
        <v>12.88</v>
      </c>
      <c r="J165" s="125" t="s">
        <v>2407</v>
      </c>
      <c r="K165" s="126" t="s">
        <v>2408</v>
      </c>
      <c r="L165" s="120" t="s">
        <v>2409</v>
      </c>
      <c r="M165" s="120">
        <v>2947</v>
      </c>
      <c r="N165" s="127">
        <v>28347</v>
      </c>
      <c r="O165" s="120" t="s">
        <v>1478</v>
      </c>
      <c r="P165" s="128" t="s">
        <v>1448</v>
      </c>
      <c r="Q165" s="124">
        <v>12.88</v>
      </c>
      <c r="R165" s="159">
        <v>12.88</v>
      </c>
      <c r="S165" s="130">
        <v>5704013.5597879933</v>
      </c>
      <c r="T165" s="131">
        <v>26855863.372799996</v>
      </c>
      <c r="U165" s="154">
        <v>1978</v>
      </c>
      <c r="V165" s="154" t="s">
        <v>1753</v>
      </c>
      <c r="W165" s="154">
        <v>-4</v>
      </c>
      <c r="X165" s="154" t="s">
        <v>1449</v>
      </c>
      <c r="Y165" s="150">
        <v>44</v>
      </c>
      <c r="Z165" s="150">
        <v>75</v>
      </c>
      <c r="AA165" s="132">
        <f t="shared" si="10"/>
        <v>31</v>
      </c>
    </row>
    <row r="166" spans="1:27">
      <c r="A166" s="120">
        <v>157</v>
      </c>
      <c r="B166" s="121">
        <v>83</v>
      </c>
      <c r="C166" s="122" t="s">
        <v>1438</v>
      </c>
      <c r="D166" s="122" t="s">
        <v>2410</v>
      </c>
      <c r="E166" s="151" t="s">
        <v>1747</v>
      </c>
      <c r="F166" s="151" t="s">
        <v>2411</v>
      </c>
      <c r="G166" s="123" t="s">
        <v>2412</v>
      </c>
      <c r="H166" s="120">
        <v>97</v>
      </c>
      <c r="I166" s="124">
        <v>57.61</v>
      </c>
      <c r="J166" s="125" t="s">
        <v>2413</v>
      </c>
      <c r="K166" s="126" t="s">
        <v>2414</v>
      </c>
      <c r="L166" s="120" t="s">
        <v>2415</v>
      </c>
      <c r="M166" s="120">
        <v>2947</v>
      </c>
      <c r="N166" s="127">
        <v>28347</v>
      </c>
      <c r="O166" s="120" t="s">
        <v>1478</v>
      </c>
      <c r="P166" s="128" t="s">
        <v>1448</v>
      </c>
      <c r="Q166" s="124">
        <v>57.61</v>
      </c>
      <c r="R166" s="159">
        <v>57.61</v>
      </c>
      <c r="S166" s="130">
        <v>25513060.65057347</v>
      </c>
      <c r="T166" s="131">
        <v>120121606.2816</v>
      </c>
      <c r="U166" s="154">
        <v>1978</v>
      </c>
      <c r="V166" s="154" t="s">
        <v>1753</v>
      </c>
      <c r="W166" s="154">
        <v>-4</v>
      </c>
      <c r="X166" s="154" t="s">
        <v>1449</v>
      </c>
      <c r="Y166" s="150">
        <v>44</v>
      </c>
      <c r="Z166" s="150">
        <v>75</v>
      </c>
      <c r="AA166" s="132">
        <f t="shared" si="10"/>
        <v>31</v>
      </c>
    </row>
    <row r="167" spans="1:27" s="100" customFormat="1" ht="10.5">
      <c r="A167" s="136"/>
      <c r="B167" s="137">
        <v>83</v>
      </c>
      <c r="C167" s="138" t="s">
        <v>882</v>
      </c>
      <c r="D167" s="138"/>
      <c r="E167" s="138"/>
      <c r="F167" s="139" t="s">
        <v>1487</v>
      </c>
      <c r="G167" s="139"/>
      <c r="H167" s="136"/>
      <c r="I167" s="152">
        <f>SUM(I54:I166)</f>
        <v>1858.5799999999988</v>
      </c>
      <c r="J167" s="141">
        <v>0</v>
      </c>
      <c r="K167" s="142"/>
      <c r="L167" s="136"/>
      <c r="M167" s="143"/>
      <c r="N167" s="136"/>
      <c r="O167" s="136"/>
      <c r="P167" s="136"/>
      <c r="Q167" s="152">
        <f>SUM(Q54:Q166)</f>
        <v>1858.5799999999988</v>
      </c>
      <c r="R167" s="146">
        <f t="shared" ref="R167:S167" si="11">SUM(R84:R166)</f>
        <v>1183.6900000000003</v>
      </c>
      <c r="S167" s="146">
        <f t="shared" si="11"/>
        <v>524206817.59203804</v>
      </c>
      <c r="T167" s="147">
        <v>2468091375.4464002</v>
      </c>
      <c r="U167" s="148"/>
      <c r="V167" s="148"/>
      <c r="W167" s="148"/>
      <c r="X167" s="148"/>
      <c r="Y167" s="149"/>
      <c r="Z167" s="149"/>
      <c r="AA167" s="148"/>
    </row>
    <row r="168" spans="1:27">
      <c r="A168" s="120">
        <v>158</v>
      </c>
      <c r="B168" s="121">
        <v>1</v>
      </c>
      <c r="C168" s="122" t="s">
        <v>2416</v>
      </c>
      <c r="D168" s="122" t="s">
        <v>2417</v>
      </c>
      <c r="E168" s="151" t="s">
        <v>2418</v>
      </c>
      <c r="F168" s="123" t="s">
        <v>2419</v>
      </c>
      <c r="G168" s="160" t="s">
        <v>2420</v>
      </c>
      <c r="H168" s="120" t="s">
        <v>2421</v>
      </c>
      <c r="I168" s="124">
        <v>480</v>
      </c>
      <c r="J168" s="161" t="s">
        <v>2422</v>
      </c>
      <c r="K168" s="126" t="s">
        <v>2423</v>
      </c>
      <c r="L168" s="120" t="s">
        <v>2424</v>
      </c>
      <c r="M168" s="120">
        <v>373</v>
      </c>
      <c r="N168" s="127">
        <v>36221</v>
      </c>
      <c r="O168" s="120" t="s">
        <v>1478</v>
      </c>
      <c r="P168" s="128" t="s">
        <v>1448</v>
      </c>
      <c r="Q168" s="124">
        <v>480</v>
      </c>
      <c r="R168" s="162">
        <v>648</v>
      </c>
      <c r="S168" s="130">
        <v>520480000</v>
      </c>
      <c r="T168" s="131">
        <v>1360800000</v>
      </c>
      <c r="U168" s="132">
        <v>1981</v>
      </c>
      <c r="V168" s="132" t="s">
        <v>929</v>
      </c>
      <c r="W168" s="132">
        <v>2</v>
      </c>
      <c r="X168" s="132" t="s">
        <v>1449</v>
      </c>
      <c r="Y168" s="132">
        <v>41</v>
      </c>
      <c r="Z168" s="132">
        <v>75</v>
      </c>
      <c r="AA168" s="132">
        <f>+Z168-Y168</f>
        <v>34</v>
      </c>
    </row>
    <row r="169" spans="1:27" s="100" customFormat="1" ht="10.5">
      <c r="A169" s="136"/>
      <c r="B169" s="137">
        <v>1</v>
      </c>
      <c r="C169" s="138" t="s">
        <v>882</v>
      </c>
      <c r="D169" s="138"/>
      <c r="E169" s="138"/>
      <c r="F169" s="139" t="s">
        <v>829</v>
      </c>
      <c r="G169" s="139"/>
      <c r="H169" s="136"/>
      <c r="I169" s="152">
        <f>SUM(I168)</f>
        <v>480</v>
      </c>
      <c r="J169" s="141">
        <v>0</v>
      </c>
      <c r="K169" s="142"/>
      <c r="L169" s="136"/>
      <c r="M169" s="136"/>
      <c r="N169" s="144"/>
      <c r="O169" s="136"/>
      <c r="P169" s="145"/>
      <c r="Q169" s="152">
        <f>SUM(Q168)</f>
        <v>480</v>
      </c>
      <c r="R169" s="146">
        <f t="shared" ref="R169:S169" si="12">SUM(R168)</f>
        <v>648</v>
      </c>
      <c r="S169" s="146">
        <f t="shared" si="12"/>
        <v>520480000</v>
      </c>
      <c r="T169" s="147">
        <v>1360800000</v>
      </c>
      <c r="U169" s="148"/>
      <c r="V169" s="148"/>
      <c r="W169" s="148"/>
      <c r="X169" s="148"/>
      <c r="Y169" s="148">
        <f t="shared" ref="Y169:AA169" si="13">SUM(Y168)</f>
        <v>41</v>
      </c>
      <c r="Z169" s="148">
        <f t="shared" si="13"/>
        <v>75</v>
      </c>
      <c r="AA169" s="148">
        <f t="shared" si="13"/>
        <v>34</v>
      </c>
    </row>
    <row r="170" spans="1:27">
      <c r="A170" s="120">
        <v>159</v>
      </c>
      <c r="B170" s="121">
        <v>1</v>
      </c>
      <c r="C170" s="122" t="s">
        <v>2416</v>
      </c>
      <c r="D170" s="122" t="s">
        <v>2425</v>
      </c>
      <c r="E170" s="163" t="s">
        <v>2426</v>
      </c>
      <c r="F170" s="163" t="s">
        <v>2427</v>
      </c>
      <c r="G170" s="163" t="s">
        <v>2428</v>
      </c>
      <c r="H170" s="120" t="s">
        <v>2429</v>
      </c>
      <c r="I170" s="124">
        <v>466.97</v>
      </c>
      <c r="J170" s="161" t="s">
        <v>2430</v>
      </c>
      <c r="K170" s="126" t="s">
        <v>2423</v>
      </c>
      <c r="L170" s="120" t="s">
        <v>2431</v>
      </c>
      <c r="M170" s="120">
        <v>144</v>
      </c>
      <c r="N170" s="127">
        <v>36192</v>
      </c>
      <c r="O170" s="120" t="s">
        <v>1478</v>
      </c>
      <c r="P170" s="128" t="s">
        <v>2432</v>
      </c>
      <c r="Q170" s="124">
        <v>466.97</v>
      </c>
      <c r="R170" s="129">
        <v>466.97</v>
      </c>
      <c r="S170" s="130">
        <v>2873587500</v>
      </c>
      <c r="T170" s="131">
        <v>3152047500</v>
      </c>
      <c r="U170" s="132">
        <v>1982</v>
      </c>
      <c r="V170" s="132" t="s">
        <v>870</v>
      </c>
      <c r="W170" s="132">
        <v>38</v>
      </c>
      <c r="X170" s="132" t="s">
        <v>2433</v>
      </c>
      <c r="Y170" s="132">
        <v>39</v>
      </c>
      <c r="Z170" s="132">
        <v>75</v>
      </c>
      <c r="AA170" s="132">
        <f>+Z170-Y170</f>
        <v>36</v>
      </c>
    </row>
    <row r="171" spans="1:27" s="100" customFormat="1" ht="10.5">
      <c r="A171" s="136"/>
      <c r="B171" s="137">
        <v>1</v>
      </c>
      <c r="C171" s="138" t="s">
        <v>882</v>
      </c>
      <c r="D171" s="138"/>
      <c r="E171" s="138"/>
      <c r="F171" s="139" t="s">
        <v>829</v>
      </c>
      <c r="G171" s="139"/>
      <c r="H171" s="136"/>
      <c r="I171" s="152">
        <f>SUM(I170)</f>
        <v>466.97</v>
      </c>
      <c r="J171" s="141">
        <v>0</v>
      </c>
      <c r="K171" s="142"/>
      <c r="L171" s="136"/>
      <c r="M171" s="143"/>
      <c r="N171" s="144"/>
      <c r="O171" s="136"/>
      <c r="P171" s="145"/>
      <c r="Q171" s="152">
        <f>SUM(Q170)</f>
        <v>466.97</v>
      </c>
      <c r="R171" s="146">
        <f t="shared" ref="R171:S171" si="14">SUM(R170)</f>
        <v>466.97</v>
      </c>
      <c r="S171" s="146">
        <f t="shared" si="14"/>
        <v>2873587500</v>
      </c>
      <c r="T171" s="147">
        <v>3152047500</v>
      </c>
      <c r="U171" s="148"/>
      <c r="V171" s="148"/>
      <c r="W171" s="148"/>
      <c r="X171" s="148"/>
      <c r="Y171" s="148">
        <f t="shared" ref="Y171:AA171" si="15">SUM(Y170)</f>
        <v>39</v>
      </c>
      <c r="Z171" s="148">
        <f t="shared" si="15"/>
        <v>75</v>
      </c>
      <c r="AA171" s="148">
        <f t="shared" si="15"/>
        <v>36</v>
      </c>
    </row>
    <row r="172" spans="1:27">
      <c r="A172" s="120">
        <v>160</v>
      </c>
      <c r="B172" s="121">
        <v>1</v>
      </c>
      <c r="C172" s="122" t="s">
        <v>2416</v>
      </c>
      <c r="D172" s="122" t="s">
        <v>2434</v>
      </c>
      <c r="E172" s="163" t="s">
        <v>2435</v>
      </c>
      <c r="F172" s="163" t="s">
        <v>2436</v>
      </c>
      <c r="G172" s="163" t="s">
        <v>2437</v>
      </c>
      <c r="H172" s="120" t="s">
        <v>2438</v>
      </c>
      <c r="I172" s="124">
        <v>241.97399999999999</v>
      </c>
      <c r="J172" s="161" t="s">
        <v>2439</v>
      </c>
      <c r="K172" s="126" t="s">
        <v>2440</v>
      </c>
      <c r="L172" s="120" t="s">
        <v>2441</v>
      </c>
      <c r="M172" s="120">
        <v>56</v>
      </c>
      <c r="N172" s="127">
        <v>35445</v>
      </c>
      <c r="O172" s="120" t="s">
        <v>2442</v>
      </c>
      <c r="P172" s="128" t="s">
        <v>2432</v>
      </c>
      <c r="Q172" s="124">
        <v>241.97399999999999</v>
      </c>
      <c r="R172" s="164">
        <v>244.86699999999999</v>
      </c>
      <c r="S172" s="130">
        <v>12466169530</v>
      </c>
      <c r="T172" s="131">
        <v>15448113690</v>
      </c>
      <c r="U172" s="132">
        <v>1992</v>
      </c>
      <c r="V172" s="132" t="s">
        <v>2443</v>
      </c>
      <c r="W172" s="132">
        <v>4</v>
      </c>
      <c r="X172" s="132" t="s">
        <v>2433</v>
      </c>
      <c r="Y172" s="132">
        <v>29</v>
      </c>
      <c r="Z172" s="132">
        <v>75</v>
      </c>
      <c r="AA172" s="132">
        <f>+Z172-Y172</f>
        <v>46</v>
      </c>
    </row>
    <row r="173" spans="1:27" s="100" customFormat="1" ht="10.5">
      <c r="A173" s="136"/>
      <c r="B173" s="137">
        <v>1</v>
      </c>
      <c r="C173" s="138" t="s">
        <v>882</v>
      </c>
      <c r="D173" s="138"/>
      <c r="E173" s="138"/>
      <c r="F173" s="139" t="s">
        <v>829</v>
      </c>
      <c r="G173" s="139"/>
      <c r="H173" s="136"/>
      <c r="I173" s="152">
        <f>SUM(I172:I172)</f>
        <v>241.97399999999999</v>
      </c>
      <c r="J173" s="141"/>
      <c r="K173" s="142"/>
      <c r="L173" s="136"/>
      <c r="M173" s="143"/>
      <c r="N173" s="144"/>
      <c r="O173" s="136"/>
      <c r="P173" s="145"/>
      <c r="Q173" s="152">
        <f>SUM(Q172:Q172)</f>
        <v>241.97399999999999</v>
      </c>
      <c r="R173" s="165">
        <f t="shared" ref="R173:S173" si="16">SUM(R172)</f>
        <v>244.86699999999999</v>
      </c>
      <c r="S173" s="146">
        <f t="shared" si="16"/>
        <v>12466169530</v>
      </c>
      <c r="T173" s="147">
        <v>15448113690</v>
      </c>
      <c r="U173" s="148"/>
      <c r="V173" s="148"/>
      <c r="W173" s="148"/>
      <c r="X173" s="148"/>
      <c r="Y173" s="148">
        <f t="shared" ref="Y173:AA173" si="17">SUM(Y172)</f>
        <v>29</v>
      </c>
      <c r="Z173" s="148">
        <f t="shared" si="17"/>
        <v>75</v>
      </c>
      <c r="AA173" s="148">
        <f t="shared" si="17"/>
        <v>46</v>
      </c>
    </row>
    <row r="174" spans="1:27" ht="11.25" customHeight="1">
      <c r="A174" s="120">
        <v>222</v>
      </c>
      <c r="B174" s="121">
        <v>1</v>
      </c>
      <c r="C174" s="122" t="s">
        <v>2444</v>
      </c>
      <c r="D174" s="122" t="s">
        <v>2445</v>
      </c>
      <c r="E174" s="122" t="s">
        <v>2446</v>
      </c>
      <c r="F174" s="160" t="s">
        <v>2447</v>
      </c>
      <c r="G174" s="122" t="s">
        <v>2448</v>
      </c>
      <c r="H174" s="121">
        <v>301</v>
      </c>
      <c r="I174" s="124">
        <v>46.41</v>
      </c>
      <c r="J174" s="125" t="s">
        <v>2449</v>
      </c>
      <c r="K174" s="126" t="s">
        <v>2450</v>
      </c>
      <c r="L174" s="120"/>
      <c r="M174" s="120">
        <v>3209</v>
      </c>
      <c r="N174" s="127">
        <v>33782</v>
      </c>
      <c r="O174" s="120" t="s">
        <v>2451</v>
      </c>
      <c r="P174" s="128" t="s">
        <v>1448</v>
      </c>
      <c r="Q174" s="124">
        <v>46.41</v>
      </c>
      <c r="R174" s="156">
        <v>46.41</v>
      </c>
      <c r="S174" s="130">
        <v>78194070.836131617</v>
      </c>
      <c r="T174" s="131">
        <v>112310290.6525735</v>
      </c>
      <c r="U174" s="132">
        <v>1990</v>
      </c>
      <c r="V174" s="132" t="s">
        <v>870</v>
      </c>
      <c r="W174" s="132">
        <v>8</v>
      </c>
      <c r="X174" s="132" t="s">
        <v>1449</v>
      </c>
      <c r="Y174" s="132">
        <v>32</v>
      </c>
      <c r="Z174" s="132">
        <v>75</v>
      </c>
      <c r="AA174" s="132">
        <f>+Z174-Y174</f>
        <v>43</v>
      </c>
    </row>
    <row r="175" spans="1:27">
      <c r="A175" s="120">
        <v>223</v>
      </c>
      <c r="B175" s="121">
        <v>2</v>
      </c>
      <c r="C175" s="122" t="s">
        <v>2444</v>
      </c>
      <c r="D175" s="122" t="s">
        <v>2452</v>
      </c>
      <c r="E175" s="122" t="s">
        <v>2446</v>
      </c>
      <c r="F175" s="160" t="s">
        <v>2453</v>
      </c>
      <c r="G175" s="122" t="s">
        <v>2454</v>
      </c>
      <c r="H175" s="121">
        <v>302</v>
      </c>
      <c r="I175" s="124">
        <v>10.66</v>
      </c>
      <c r="J175" s="125" t="s">
        <v>2455</v>
      </c>
      <c r="K175" s="126" t="s">
        <v>2456</v>
      </c>
      <c r="L175" s="120"/>
      <c r="M175" s="120">
        <v>3209</v>
      </c>
      <c r="N175" s="127">
        <v>33782</v>
      </c>
      <c r="O175" s="120" t="s">
        <v>2451</v>
      </c>
      <c r="P175" s="128" t="s">
        <v>1448</v>
      </c>
      <c r="Q175" s="124">
        <v>10.66</v>
      </c>
      <c r="R175" s="156">
        <v>10.66</v>
      </c>
      <c r="S175" s="130">
        <v>17960542.881128274</v>
      </c>
      <c r="T175" s="131">
        <v>25796761.43840624</v>
      </c>
      <c r="U175" s="132">
        <v>1990</v>
      </c>
      <c r="V175" s="132" t="s">
        <v>870</v>
      </c>
      <c r="W175" s="132">
        <v>8</v>
      </c>
      <c r="X175" s="132" t="s">
        <v>1449</v>
      </c>
      <c r="Y175" s="132">
        <v>32</v>
      </c>
      <c r="Z175" s="132">
        <v>75</v>
      </c>
      <c r="AA175" s="132">
        <f>+Z175-Y175</f>
        <v>43</v>
      </c>
    </row>
    <row r="176" spans="1:27">
      <c r="A176" s="120">
        <v>224</v>
      </c>
      <c r="B176" s="121">
        <v>3</v>
      </c>
      <c r="C176" s="122" t="s">
        <v>2444</v>
      </c>
      <c r="D176" s="122" t="s">
        <v>2457</v>
      </c>
      <c r="E176" s="122" t="s">
        <v>2446</v>
      </c>
      <c r="F176" s="160" t="s">
        <v>2458</v>
      </c>
      <c r="G176" s="122" t="s">
        <v>2459</v>
      </c>
      <c r="H176" s="121">
        <v>303</v>
      </c>
      <c r="I176" s="124">
        <v>29.46</v>
      </c>
      <c r="J176" s="125" t="s">
        <v>2460</v>
      </c>
      <c r="K176" s="126" t="s">
        <v>2461</v>
      </c>
      <c r="L176" s="120"/>
      <c r="M176" s="120">
        <v>3209</v>
      </c>
      <c r="N176" s="127">
        <v>33782</v>
      </c>
      <c r="O176" s="120" t="s">
        <v>2451</v>
      </c>
      <c r="P176" s="128" t="s">
        <v>1448</v>
      </c>
      <c r="Q176" s="124">
        <v>29.46</v>
      </c>
      <c r="R176" s="156">
        <v>29.46</v>
      </c>
      <c r="S176" s="130">
        <v>49635796.742780387</v>
      </c>
      <c r="T176" s="131">
        <v>71291987.990192115</v>
      </c>
      <c r="U176" s="132">
        <v>1990</v>
      </c>
      <c r="V176" s="132" t="s">
        <v>870</v>
      </c>
      <c r="W176" s="132">
        <v>8</v>
      </c>
      <c r="X176" s="132" t="s">
        <v>1449</v>
      </c>
      <c r="Y176" s="132">
        <v>32</v>
      </c>
      <c r="Z176" s="132">
        <v>75</v>
      </c>
      <c r="AA176" s="132">
        <f>+Z176-Y176</f>
        <v>43</v>
      </c>
    </row>
    <row r="177" spans="1:27">
      <c r="A177" s="120">
        <v>225</v>
      </c>
      <c r="B177" s="121">
        <v>4</v>
      </c>
      <c r="C177" s="122" t="s">
        <v>2444</v>
      </c>
      <c r="D177" s="122" t="s">
        <v>2462</v>
      </c>
      <c r="E177" s="122" t="s">
        <v>2446</v>
      </c>
      <c r="F177" s="160" t="s">
        <v>2463</v>
      </c>
      <c r="G177" s="122" t="s">
        <v>2464</v>
      </c>
      <c r="H177" s="121">
        <v>304</v>
      </c>
      <c r="I177" s="124">
        <v>73.03</v>
      </c>
      <c r="J177" s="125" t="s">
        <v>2465</v>
      </c>
      <c r="K177" s="126" t="s">
        <v>2466</v>
      </c>
      <c r="L177" s="120"/>
      <c r="M177" s="120">
        <v>3209</v>
      </c>
      <c r="N177" s="127">
        <v>33782</v>
      </c>
      <c r="O177" s="120" t="s">
        <v>2451</v>
      </c>
      <c r="P177" s="128" t="s">
        <v>1448</v>
      </c>
      <c r="Q177" s="124">
        <v>73.03</v>
      </c>
      <c r="R177" s="156">
        <v>73.03</v>
      </c>
      <c r="S177" s="130">
        <v>123044882.42108797</v>
      </c>
      <c r="T177" s="131">
        <v>176736946.48281497</v>
      </c>
      <c r="U177" s="132">
        <v>1990</v>
      </c>
      <c r="V177" s="132" t="s">
        <v>870</v>
      </c>
      <c r="W177" s="132">
        <v>8</v>
      </c>
      <c r="X177" s="132" t="s">
        <v>1449</v>
      </c>
      <c r="Y177" s="132">
        <v>32</v>
      </c>
      <c r="Z177" s="132">
        <v>75</v>
      </c>
      <c r="AA177" s="132">
        <f>+Z177-Y177</f>
        <v>43</v>
      </c>
    </row>
    <row r="178" spans="1:27">
      <c r="A178" s="120">
        <v>226</v>
      </c>
      <c r="B178" s="121">
        <v>5</v>
      </c>
      <c r="C178" s="122" t="s">
        <v>2444</v>
      </c>
      <c r="D178" s="122" t="s">
        <v>2467</v>
      </c>
      <c r="E178" s="122" t="s">
        <v>2446</v>
      </c>
      <c r="F178" s="160" t="s">
        <v>2468</v>
      </c>
      <c r="G178" s="122" t="s">
        <v>2469</v>
      </c>
      <c r="H178" s="121">
        <v>305</v>
      </c>
      <c r="I178" s="124">
        <v>19.12</v>
      </c>
      <c r="J178" s="125" t="s">
        <v>2470</v>
      </c>
      <c r="K178" s="126" t="s">
        <v>2471</v>
      </c>
      <c r="L178" s="120"/>
      <c r="M178" s="120">
        <v>3209</v>
      </c>
      <c r="N178" s="127">
        <v>33782</v>
      </c>
      <c r="O178" s="120" t="s">
        <v>2451</v>
      </c>
      <c r="P178" s="128" t="s">
        <v>1448</v>
      </c>
      <c r="Q178" s="124">
        <v>19.12</v>
      </c>
      <c r="R178" s="156">
        <v>19.12</v>
      </c>
      <c r="S178" s="130">
        <v>32214407.118871726</v>
      </c>
      <c r="T178" s="131">
        <v>46269613.386709884</v>
      </c>
      <c r="U178" s="132">
        <v>1990</v>
      </c>
      <c r="V178" s="132" t="s">
        <v>870</v>
      </c>
      <c r="W178" s="132">
        <v>8</v>
      </c>
      <c r="X178" s="132" t="s">
        <v>1449</v>
      </c>
      <c r="Y178" s="132">
        <v>32</v>
      </c>
      <c r="Z178" s="132">
        <v>75</v>
      </c>
      <c r="AA178" s="132">
        <f>+Z178-Y178</f>
        <v>43</v>
      </c>
    </row>
    <row r="179" spans="1:27" s="100" customFormat="1" ht="10.5">
      <c r="A179" s="136"/>
      <c r="B179" s="137">
        <v>5</v>
      </c>
      <c r="C179" s="141" t="s">
        <v>882</v>
      </c>
      <c r="D179" s="141"/>
      <c r="E179" s="141"/>
      <c r="F179" s="141" t="s">
        <v>829</v>
      </c>
      <c r="G179" s="141"/>
      <c r="H179" s="141"/>
      <c r="I179" s="152">
        <f>SUM(I174:I178)</f>
        <v>178.68</v>
      </c>
      <c r="J179" s="141">
        <v>0</v>
      </c>
      <c r="K179" s="142"/>
      <c r="L179" s="136"/>
      <c r="M179" s="143"/>
      <c r="N179" s="144"/>
      <c r="O179" s="136"/>
      <c r="P179" s="145"/>
      <c r="Q179" s="152">
        <f>SUM(Q174:Q178)</f>
        <v>178.68</v>
      </c>
      <c r="R179" s="165">
        <f t="shared" ref="R179:S179" si="18">SUM(R174:R178)</f>
        <v>178.68</v>
      </c>
      <c r="S179" s="146">
        <f t="shared" si="18"/>
        <v>301049700</v>
      </c>
      <c r="T179" s="147">
        <v>432405599.95069665</v>
      </c>
      <c r="U179" s="148"/>
      <c r="V179" s="148"/>
      <c r="W179" s="148"/>
      <c r="X179" s="148"/>
      <c r="Y179" s="148"/>
      <c r="Z179" s="148"/>
      <c r="AA179" s="148"/>
    </row>
    <row r="180" spans="1:27" ht="11.25" customHeight="1">
      <c r="A180" s="120">
        <v>227</v>
      </c>
      <c r="B180" s="121">
        <v>1</v>
      </c>
      <c r="C180" s="122" t="s">
        <v>2472</v>
      </c>
      <c r="D180" s="122" t="s">
        <v>2473</v>
      </c>
      <c r="E180" s="123" t="s">
        <v>2474</v>
      </c>
      <c r="F180" s="122" t="s">
        <v>2475</v>
      </c>
      <c r="G180" s="123" t="s">
        <v>2476</v>
      </c>
      <c r="H180" s="121">
        <v>8</v>
      </c>
      <c r="I180" s="124">
        <v>482.06599999999997</v>
      </c>
      <c r="J180" s="125" t="s">
        <v>2477</v>
      </c>
      <c r="K180" s="126" t="s">
        <v>2478</v>
      </c>
      <c r="L180" s="120"/>
      <c r="M180" s="120">
        <v>3199</v>
      </c>
      <c r="N180" s="127">
        <v>31047</v>
      </c>
      <c r="O180" s="120" t="s">
        <v>1486</v>
      </c>
      <c r="P180" s="128" t="s">
        <v>1448</v>
      </c>
      <c r="Q180" s="124">
        <v>482.06599999999997</v>
      </c>
      <c r="R180" s="156">
        <v>463.79</v>
      </c>
      <c r="S180" s="130">
        <v>649595127.17000008</v>
      </c>
      <c r="T180" s="131">
        <v>877310127.17000008</v>
      </c>
      <c r="U180" s="132">
        <v>1990</v>
      </c>
      <c r="V180" s="132" t="s">
        <v>870</v>
      </c>
      <c r="W180" s="132">
        <v>30</v>
      </c>
      <c r="X180" s="132" t="s">
        <v>1449</v>
      </c>
      <c r="Y180" s="132">
        <v>32</v>
      </c>
      <c r="Z180" s="132">
        <v>75</v>
      </c>
      <c r="AA180" s="132">
        <f>+Z180-Y180</f>
        <v>43</v>
      </c>
    </row>
    <row r="181" spans="1:27">
      <c r="A181" s="120">
        <v>228</v>
      </c>
      <c r="B181" s="121">
        <v>2</v>
      </c>
      <c r="C181" s="122" t="s">
        <v>2472</v>
      </c>
      <c r="D181" s="122" t="s">
        <v>2479</v>
      </c>
      <c r="E181" s="123" t="s">
        <v>2480</v>
      </c>
      <c r="F181" s="122" t="s">
        <v>2481</v>
      </c>
      <c r="G181" s="123" t="s">
        <v>2482</v>
      </c>
      <c r="H181" s="121">
        <v>56</v>
      </c>
      <c r="I181" s="124">
        <v>12.32</v>
      </c>
      <c r="J181" s="125" t="s">
        <v>2483</v>
      </c>
      <c r="K181" s="166" t="s">
        <v>2484</v>
      </c>
      <c r="L181" s="167"/>
      <c r="M181" s="167" t="s">
        <v>2485</v>
      </c>
      <c r="N181" s="168">
        <v>36228</v>
      </c>
      <c r="O181" s="167" t="s">
        <v>2486</v>
      </c>
      <c r="P181" s="128" t="s">
        <v>1448</v>
      </c>
      <c r="Q181" s="124">
        <v>12.32</v>
      </c>
      <c r="R181" s="156">
        <v>21.3</v>
      </c>
      <c r="S181" s="130">
        <v>29833269.900000002</v>
      </c>
      <c r="T181" s="131">
        <v>39880269.900000006</v>
      </c>
      <c r="U181" s="132">
        <v>1990</v>
      </c>
      <c r="V181" s="132" t="s">
        <v>1753</v>
      </c>
      <c r="W181" s="132">
        <v>30</v>
      </c>
      <c r="X181" s="132" t="s">
        <v>1449</v>
      </c>
      <c r="Y181" s="132">
        <v>32</v>
      </c>
      <c r="Z181" s="132">
        <v>75</v>
      </c>
      <c r="AA181" s="132">
        <f>+Z181-Y181</f>
        <v>43</v>
      </c>
    </row>
    <row r="182" spans="1:27">
      <c r="A182" s="120">
        <v>229</v>
      </c>
      <c r="B182" s="121">
        <v>3</v>
      </c>
      <c r="C182" s="122" t="s">
        <v>2472</v>
      </c>
      <c r="D182" s="122" t="s">
        <v>2487</v>
      </c>
      <c r="E182" s="123" t="s">
        <v>2488</v>
      </c>
      <c r="F182" s="122" t="s">
        <v>2489</v>
      </c>
      <c r="G182" s="123" t="s">
        <v>2490</v>
      </c>
      <c r="H182" s="121">
        <v>0.98630136986301364</v>
      </c>
      <c r="I182" s="124">
        <v>26.125</v>
      </c>
      <c r="J182" s="125" t="s">
        <v>2491</v>
      </c>
      <c r="K182" s="166" t="s">
        <v>2492</v>
      </c>
      <c r="L182" s="167"/>
      <c r="M182" s="167" t="s">
        <v>2485</v>
      </c>
      <c r="N182" s="168">
        <v>36228</v>
      </c>
      <c r="O182" s="167" t="s">
        <v>2486</v>
      </c>
      <c r="P182" s="128" t="s">
        <v>1448</v>
      </c>
      <c r="Q182" s="124">
        <v>26.125</v>
      </c>
      <c r="R182" s="156">
        <v>10.35</v>
      </c>
      <c r="S182" s="130">
        <v>14496448.049999999</v>
      </c>
      <c r="T182" s="131">
        <v>19494448.049999997</v>
      </c>
      <c r="U182" s="132">
        <v>1990</v>
      </c>
      <c r="V182" s="132" t="s">
        <v>1753</v>
      </c>
      <c r="W182" s="132">
        <v>30</v>
      </c>
      <c r="X182" s="132" t="s">
        <v>1449</v>
      </c>
      <c r="Y182" s="132">
        <v>32</v>
      </c>
      <c r="Z182" s="132">
        <v>75</v>
      </c>
      <c r="AA182" s="132">
        <f>+Z182-Y182</f>
        <v>43</v>
      </c>
    </row>
    <row r="183" spans="1:27">
      <c r="A183" s="120">
        <v>230</v>
      </c>
      <c r="B183" s="121">
        <v>4</v>
      </c>
      <c r="C183" s="122" t="s">
        <v>2472</v>
      </c>
      <c r="D183" s="122" t="s">
        <v>2493</v>
      </c>
      <c r="E183" s="123" t="s">
        <v>2494</v>
      </c>
      <c r="F183" s="122" t="s">
        <v>2495</v>
      </c>
      <c r="G183" s="123" t="s">
        <v>2496</v>
      </c>
      <c r="H183" s="121">
        <v>100</v>
      </c>
      <c r="I183" s="124">
        <v>10.58</v>
      </c>
      <c r="J183" s="125" t="s">
        <v>2497</v>
      </c>
      <c r="K183" s="166" t="s">
        <v>2498</v>
      </c>
      <c r="L183" s="167"/>
      <c r="M183" s="167" t="s">
        <v>2485</v>
      </c>
      <c r="N183" s="168">
        <v>36228</v>
      </c>
      <c r="O183" s="167" t="s">
        <v>2486</v>
      </c>
      <c r="P183" s="128" t="s">
        <v>1448</v>
      </c>
      <c r="Q183" s="124">
        <v>10.58</v>
      </c>
      <c r="R183" s="156">
        <v>10.199999999999999</v>
      </c>
      <c r="S183" s="130">
        <v>14286354.6</v>
      </c>
      <c r="T183" s="131">
        <v>19284354.600000001</v>
      </c>
      <c r="U183" s="132">
        <v>1990</v>
      </c>
      <c r="V183" s="132" t="s">
        <v>1753</v>
      </c>
      <c r="W183" s="132">
        <v>30</v>
      </c>
      <c r="X183" s="132" t="s">
        <v>1449</v>
      </c>
      <c r="Y183" s="132">
        <v>32</v>
      </c>
      <c r="Z183" s="132">
        <v>75</v>
      </c>
      <c r="AA183" s="132">
        <f>+Z183-Y183</f>
        <v>43</v>
      </c>
    </row>
    <row r="184" spans="1:27" s="100" customFormat="1" ht="10.5">
      <c r="A184" s="136"/>
      <c r="B184" s="137">
        <v>4</v>
      </c>
      <c r="C184" s="138"/>
      <c r="D184" s="138"/>
      <c r="E184" s="138"/>
      <c r="F184" s="139"/>
      <c r="G184" s="139"/>
      <c r="H184" s="137"/>
      <c r="I184" s="152"/>
      <c r="J184" s="141">
        <v>0</v>
      </c>
      <c r="K184" s="142"/>
      <c r="L184" s="136"/>
      <c r="M184" s="143"/>
      <c r="N184" s="144"/>
      <c r="O184" s="136"/>
      <c r="P184" s="145"/>
      <c r="Q184" s="152"/>
      <c r="R184" s="165">
        <f t="shared" ref="R184:S184" si="19">SUM(R180:R183)</f>
        <v>505.64000000000004</v>
      </c>
      <c r="S184" s="146">
        <f t="shared" si="19"/>
        <v>708211199.72000003</v>
      </c>
      <c r="T184" s="147">
        <v>955969199.72000003</v>
      </c>
      <c r="U184" s="148"/>
      <c r="V184" s="148"/>
      <c r="W184" s="148"/>
      <c r="X184" s="148"/>
      <c r="Y184" s="148"/>
      <c r="Z184" s="148"/>
      <c r="AA184" s="148"/>
    </row>
    <row r="185" spans="1:27">
      <c r="A185" s="120">
        <v>231</v>
      </c>
      <c r="B185" s="120">
        <v>1</v>
      </c>
      <c r="C185" s="122" t="s">
        <v>2499</v>
      </c>
      <c r="D185" s="122" t="s">
        <v>2500</v>
      </c>
      <c r="E185" s="123" t="s">
        <v>2501</v>
      </c>
      <c r="F185" s="123" t="s">
        <v>2502</v>
      </c>
      <c r="G185" s="123" t="s">
        <v>2503</v>
      </c>
      <c r="H185" s="121">
        <v>205</v>
      </c>
      <c r="I185" s="124">
        <v>46.54</v>
      </c>
      <c r="J185" s="125" t="s">
        <v>2504</v>
      </c>
      <c r="K185" s="166" t="s">
        <v>2505</v>
      </c>
      <c r="L185" s="169"/>
      <c r="M185" s="169">
        <v>1906</v>
      </c>
      <c r="N185" s="168">
        <v>33396</v>
      </c>
      <c r="O185" s="169" t="s">
        <v>2506</v>
      </c>
      <c r="P185" s="128" t="s">
        <v>1448</v>
      </c>
      <c r="Q185" s="124">
        <v>46.54</v>
      </c>
      <c r="R185" s="170">
        <v>47</v>
      </c>
      <c r="S185" s="130">
        <v>76323451.75</v>
      </c>
      <c r="T185" s="131">
        <v>132390143.18000001</v>
      </c>
      <c r="U185" s="132">
        <v>1990</v>
      </c>
      <c r="V185" s="132" t="s">
        <v>870</v>
      </c>
      <c r="W185" s="132">
        <v>2</v>
      </c>
      <c r="X185" s="132" t="s">
        <v>1449</v>
      </c>
      <c r="Y185" s="132">
        <v>32</v>
      </c>
      <c r="Z185" s="132">
        <v>75</v>
      </c>
      <c r="AA185" s="132">
        <f>+Z185-Y185</f>
        <v>43</v>
      </c>
    </row>
    <row r="186" spans="1:27">
      <c r="A186" s="120">
        <v>232</v>
      </c>
      <c r="B186" s="120">
        <v>2</v>
      </c>
      <c r="C186" s="122" t="s">
        <v>2499</v>
      </c>
      <c r="D186" s="122" t="s">
        <v>2507</v>
      </c>
      <c r="E186" s="123" t="s">
        <v>2508</v>
      </c>
      <c r="F186" s="123" t="s">
        <v>2509</v>
      </c>
      <c r="G186" s="123" t="s">
        <v>2510</v>
      </c>
      <c r="H186" s="121">
        <v>206</v>
      </c>
      <c r="I186" s="124">
        <v>36.46</v>
      </c>
      <c r="J186" s="125" t="s">
        <v>2511</v>
      </c>
      <c r="K186" s="166" t="s">
        <v>2512</v>
      </c>
      <c r="L186" s="169"/>
      <c r="M186" s="169">
        <v>1906</v>
      </c>
      <c r="N186" s="168">
        <v>33396</v>
      </c>
      <c r="O186" s="169" t="s">
        <v>2506</v>
      </c>
      <c r="P186" s="128" t="s">
        <v>1448</v>
      </c>
      <c r="Q186" s="124">
        <v>36.46</v>
      </c>
      <c r="R186" s="170">
        <v>36</v>
      </c>
      <c r="S186" s="130">
        <v>58460517</v>
      </c>
      <c r="T186" s="131">
        <v>102219884.36</v>
      </c>
      <c r="U186" s="132">
        <v>1990</v>
      </c>
      <c r="V186" s="132" t="s">
        <v>870</v>
      </c>
      <c r="W186" s="132">
        <v>2</v>
      </c>
      <c r="X186" s="132" t="s">
        <v>1449</v>
      </c>
      <c r="Y186" s="132">
        <v>32</v>
      </c>
      <c r="Z186" s="132">
        <v>75</v>
      </c>
      <c r="AA186" s="132">
        <f>+Z186-Y186</f>
        <v>43</v>
      </c>
    </row>
    <row r="187" spans="1:27">
      <c r="A187" s="120">
        <v>233</v>
      </c>
      <c r="B187" s="120">
        <v>3</v>
      </c>
      <c r="C187" s="122" t="s">
        <v>2499</v>
      </c>
      <c r="D187" s="122" t="s">
        <v>2513</v>
      </c>
      <c r="E187" s="123" t="s">
        <v>2514</v>
      </c>
      <c r="F187" s="123" t="s">
        <v>2515</v>
      </c>
      <c r="G187" s="123" t="s">
        <v>2516</v>
      </c>
      <c r="H187" s="121">
        <v>207</v>
      </c>
      <c r="I187" s="124">
        <v>36.46</v>
      </c>
      <c r="J187" s="125" t="s">
        <v>2517</v>
      </c>
      <c r="K187" s="166" t="s">
        <v>2518</v>
      </c>
      <c r="L187" s="169"/>
      <c r="M187" s="169">
        <v>1906</v>
      </c>
      <c r="N187" s="168">
        <v>33396</v>
      </c>
      <c r="O187" s="169" t="s">
        <v>2506</v>
      </c>
      <c r="P187" s="128" t="s">
        <v>1448</v>
      </c>
      <c r="Q187" s="124">
        <v>36.46</v>
      </c>
      <c r="R187" s="170">
        <v>36</v>
      </c>
      <c r="S187" s="130">
        <v>58460517</v>
      </c>
      <c r="T187" s="131">
        <v>102219884.36</v>
      </c>
      <c r="U187" s="132">
        <v>1990</v>
      </c>
      <c r="V187" s="132" t="s">
        <v>870</v>
      </c>
      <c r="W187" s="132">
        <v>2</v>
      </c>
      <c r="X187" s="132" t="s">
        <v>1449</v>
      </c>
      <c r="Y187" s="132">
        <v>32</v>
      </c>
      <c r="Z187" s="132">
        <v>75</v>
      </c>
      <c r="AA187" s="132">
        <f>+Z187-Y187</f>
        <v>43</v>
      </c>
    </row>
    <row r="188" spans="1:27">
      <c r="A188" s="120">
        <v>234</v>
      </c>
      <c r="B188" s="120">
        <v>4</v>
      </c>
      <c r="C188" s="122" t="s">
        <v>2499</v>
      </c>
      <c r="D188" s="122" t="s">
        <v>2519</v>
      </c>
      <c r="E188" s="123" t="s">
        <v>2520</v>
      </c>
      <c r="F188" s="123" t="s">
        <v>2521</v>
      </c>
      <c r="G188" s="123" t="s">
        <v>2522</v>
      </c>
      <c r="H188" s="121">
        <v>208</v>
      </c>
      <c r="I188" s="124">
        <v>43.4</v>
      </c>
      <c r="J188" s="125" t="s">
        <v>2523</v>
      </c>
      <c r="K188" s="166" t="s">
        <v>2524</v>
      </c>
      <c r="L188" s="169"/>
      <c r="M188" s="169">
        <v>1906</v>
      </c>
      <c r="N188" s="168">
        <v>33396</v>
      </c>
      <c r="O188" s="169" t="s">
        <v>2506</v>
      </c>
      <c r="P188" s="128" t="s">
        <v>1448</v>
      </c>
      <c r="Q188" s="124">
        <v>43.4</v>
      </c>
      <c r="R188" s="170">
        <v>43</v>
      </c>
      <c r="S188" s="130">
        <v>69827839.75</v>
      </c>
      <c r="T188" s="131">
        <v>121792088.49000001</v>
      </c>
      <c r="U188" s="132">
        <v>1990</v>
      </c>
      <c r="V188" s="132" t="s">
        <v>870</v>
      </c>
      <c r="W188" s="132">
        <v>2</v>
      </c>
      <c r="X188" s="132" t="s">
        <v>1449</v>
      </c>
      <c r="Y188" s="132">
        <v>32</v>
      </c>
      <c r="Z188" s="132">
        <v>75</v>
      </c>
      <c r="AA188" s="132">
        <f>+Z188-Y188</f>
        <v>43</v>
      </c>
    </row>
    <row r="189" spans="1:27" s="100" customFormat="1" ht="10.5">
      <c r="A189" s="136"/>
      <c r="B189" s="136">
        <v>4</v>
      </c>
      <c r="C189" s="138" t="s">
        <v>882</v>
      </c>
      <c r="D189" s="138"/>
      <c r="E189" s="139" t="s">
        <v>829</v>
      </c>
      <c r="F189" s="139"/>
      <c r="G189" s="139"/>
      <c r="H189" s="141"/>
      <c r="I189" s="152">
        <v>162.86000000000001</v>
      </c>
      <c r="J189" s="141">
        <v>0</v>
      </c>
      <c r="K189" s="142"/>
      <c r="L189" s="136"/>
      <c r="M189" s="143"/>
      <c r="N189" s="144"/>
      <c r="O189" s="136"/>
      <c r="P189" s="145"/>
      <c r="Q189" s="152">
        <v>162.86000000000001</v>
      </c>
      <c r="R189" s="171">
        <f>SUM(R185:R188)</f>
        <v>162</v>
      </c>
      <c r="S189" s="146">
        <f t="shared" ref="S189" si="20">SUM(S185:S188)</f>
        <v>263072325.5</v>
      </c>
      <c r="T189" s="147">
        <v>458622000.39000005</v>
      </c>
      <c r="U189" s="148"/>
      <c r="V189" s="148"/>
      <c r="W189" s="148"/>
      <c r="X189" s="148"/>
      <c r="Y189" s="148"/>
      <c r="Z189" s="148"/>
      <c r="AA189" s="148"/>
    </row>
    <row r="190" spans="1:27" ht="11.25" customHeight="1">
      <c r="A190" s="120">
        <v>235</v>
      </c>
      <c r="B190" s="120">
        <v>1</v>
      </c>
      <c r="C190" s="122" t="s">
        <v>2525</v>
      </c>
      <c r="D190" s="122" t="s">
        <v>2526</v>
      </c>
      <c r="E190" s="123" t="s">
        <v>2527</v>
      </c>
      <c r="F190" s="123" t="s">
        <v>2528</v>
      </c>
      <c r="G190" s="123" t="s">
        <v>2529</v>
      </c>
      <c r="H190" s="121" t="s">
        <v>2530</v>
      </c>
      <c r="I190" s="124">
        <v>44.28</v>
      </c>
      <c r="J190" s="125" t="s">
        <v>2531</v>
      </c>
      <c r="K190" s="166" t="s">
        <v>2532</v>
      </c>
      <c r="L190" s="120"/>
      <c r="M190" s="120">
        <v>2050</v>
      </c>
      <c r="N190" s="127">
        <v>32749</v>
      </c>
      <c r="O190" s="120" t="s">
        <v>2533</v>
      </c>
      <c r="P190" s="128" t="s">
        <v>1448</v>
      </c>
      <c r="Q190" s="124">
        <v>44.28</v>
      </c>
      <c r="R190" s="133">
        <v>44.28</v>
      </c>
      <c r="S190" s="130">
        <v>90936263.84364821</v>
      </c>
      <c r="T190" s="131">
        <v>110167013.84364821</v>
      </c>
      <c r="U190" s="132">
        <v>1988</v>
      </c>
      <c r="V190" s="132" t="s">
        <v>870</v>
      </c>
      <c r="W190" s="132">
        <v>6</v>
      </c>
      <c r="X190" s="132" t="s">
        <v>1449</v>
      </c>
      <c r="Y190" s="132">
        <v>34</v>
      </c>
      <c r="Z190" s="132">
        <v>75</v>
      </c>
      <c r="AA190" s="132">
        <f>+Z190-Y190</f>
        <v>41</v>
      </c>
    </row>
    <row r="191" spans="1:27">
      <c r="A191" s="120">
        <v>236</v>
      </c>
      <c r="B191" s="120">
        <v>2</v>
      </c>
      <c r="C191" s="122" t="s">
        <v>2525</v>
      </c>
      <c r="D191" s="122" t="s">
        <v>2534</v>
      </c>
      <c r="E191" s="123" t="s">
        <v>2535</v>
      </c>
      <c r="F191" s="123" t="s">
        <v>2536</v>
      </c>
      <c r="G191" s="123" t="s">
        <v>2537</v>
      </c>
      <c r="H191" s="121" t="s">
        <v>2538</v>
      </c>
      <c r="I191" s="124">
        <v>34.57</v>
      </c>
      <c r="J191" s="125" t="s">
        <v>2539</v>
      </c>
      <c r="K191" s="166" t="s">
        <v>2532</v>
      </c>
      <c r="L191" s="120"/>
      <c r="M191" s="120">
        <v>2050</v>
      </c>
      <c r="N191" s="127">
        <v>32749</v>
      </c>
      <c r="O191" s="120" t="s">
        <v>2533</v>
      </c>
      <c r="P191" s="128" t="s">
        <v>1448</v>
      </c>
      <c r="Q191" s="124">
        <v>34.57</v>
      </c>
      <c r="R191" s="133">
        <v>34.57</v>
      </c>
      <c r="S191" s="130">
        <v>70995181.596091211</v>
      </c>
      <c r="T191" s="131">
        <v>86729431.596091211</v>
      </c>
      <c r="U191" s="132">
        <v>1988</v>
      </c>
      <c r="V191" s="132" t="s">
        <v>870</v>
      </c>
      <c r="W191" s="132">
        <v>6</v>
      </c>
      <c r="X191" s="132" t="s">
        <v>1449</v>
      </c>
      <c r="Y191" s="132">
        <v>34</v>
      </c>
      <c r="Z191" s="132">
        <v>75</v>
      </c>
      <c r="AA191" s="132">
        <f>+Z191-Y191</f>
        <v>41</v>
      </c>
    </row>
    <row r="192" spans="1:27">
      <c r="A192" s="120">
        <v>237</v>
      </c>
      <c r="B192" s="120">
        <v>3</v>
      </c>
      <c r="C192" s="122" t="s">
        <v>2525</v>
      </c>
      <c r="D192" s="122" t="s">
        <v>2540</v>
      </c>
      <c r="E192" s="123" t="s">
        <v>2541</v>
      </c>
      <c r="F192" s="123" t="s">
        <v>2542</v>
      </c>
      <c r="G192" s="123" t="s">
        <v>2543</v>
      </c>
      <c r="H192" s="121" t="s">
        <v>2544</v>
      </c>
      <c r="I192" s="124">
        <v>34.74</v>
      </c>
      <c r="J192" s="125" t="s">
        <v>2545</v>
      </c>
      <c r="K192" s="166" t="s">
        <v>2532</v>
      </c>
      <c r="L192" s="120"/>
      <c r="M192" s="120">
        <v>2050</v>
      </c>
      <c r="N192" s="127">
        <v>32749</v>
      </c>
      <c r="O192" s="120" t="s">
        <v>2533</v>
      </c>
      <c r="P192" s="128" t="s">
        <v>1448</v>
      </c>
      <c r="Q192" s="124">
        <v>34.74</v>
      </c>
      <c r="R192" s="133">
        <v>34.74</v>
      </c>
      <c r="S192" s="130">
        <v>71344304.560260594</v>
      </c>
      <c r="T192" s="131">
        <v>87078554.560260594</v>
      </c>
      <c r="U192" s="132">
        <v>1988</v>
      </c>
      <c r="V192" s="132" t="s">
        <v>870</v>
      </c>
      <c r="W192" s="132">
        <v>6</v>
      </c>
      <c r="X192" s="132" t="s">
        <v>1449</v>
      </c>
      <c r="Y192" s="132">
        <v>34</v>
      </c>
      <c r="Z192" s="132">
        <v>75</v>
      </c>
      <c r="AA192" s="132">
        <f>+Z192-Y192</f>
        <v>41</v>
      </c>
    </row>
    <row r="193" spans="1:27" s="100" customFormat="1" ht="10.5">
      <c r="A193" s="136"/>
      <c r="B193" s="136">
        <v>3</v>
      </c>
      <c r="C193" s="138" t="s">
        <v>882</v>
      </c>
      <c r="D193" s="138"/>
      <c r="E193" s="139" t="s">
        <v>829</v>
      </c>
      <c r="F193" s="139"/>
      <c r="G193" s="139"/>
      <c r="H193" s="137"/>
      <c r="I193" s="152">
        <v>113.59</v>
      </c>
      <c r="J193" s="141">
        <v>0</v>
      </c>
      <c r="K193" s="142"/>
      <c r="L193" s="136"/>
      <c r="M193" s="143"/>
      <c r="N193" s="144"/>
      <c r="O193" s="136"/>
      <c r="P193" s="145"/>
      <c r="Q193" s="152">
        <v>113.59</v>
      </c>
      <c r="R193" s="165">
        <f t="shared" ref="R193:S193" si="21">SUM(R190:R192)</f>
        <v>113.59</v>
      </c>
      <c r="S193" s="146">
        <f t="shared" si="21"/>
        <v>233275750</v>
      </c>
      <c r="T193" s="147">
        <v>283975000</v>
      </c>
      <c r="U193" s="148"/>
      <c r="V193" s="148"/>
      <c r="W193" s="148"/>
      <c r="X193" s="148"/>
      <c r="Y193" s="148"/>
      <c r="Z193" s="148"/>
      <c r="AA193" s="148"/>
    </row>
    <row r="194" spans="1:27" ht="11.25" customHeight="1">
      <c r="A194" s="120">
        <v>238</v>
      </c>
      <c r="B194" s="121">
        <v>1</v>
      </c>
      <c r="C194" s="122" t="s">
        <v>2546</v>
      </c>
      <c r="D194" s="122" t="s">
        <v>2547</v>
      </c>
      <c r="E194" s="122" t="s">
        <v>2548</v>
      </c>
      <c r="F194" s="151" t="s">
        <v>2549</v>
      </c>
      <c r="G194" s="123" t="s">
        <v>2550</v>
      </c>
      <c r="H194" s="121">
        <v>501</v>
      </c>
      <c r="I194" s="124">
        <v>92.06</v>
      </c>
      <c r="J194" s="125" t="s">
        <v>2551</v>
      </c>
      <c r="K194" s="126" t="s">
        <v>2552</v>
      </c>
      <c r="L194" s="120"/>
      <c r="M194" s="120">
        <v>8480</v>
      </c>
      <c r="N194" s="127">
        <v>32871</v>
      </c>
      <c r="O194" s="120" t="s">
        <v>2553</v>
      </c>
      <c r="P194" s="128" t="s">
        <v>2554</v>
      </c>
      <c r="Q194" s="124">
        <v>92.06</v>
      </c>
      <c r="R194" s="172">
        <v>92.06</v>
      </c>
      <c r="S194" s="130">
        <v>115256251.8729165</v>
      </c>
      <c r="T194" s="173">
        <v>154347751.87291652</v>
      </c>
      <c r="U194" s="132">
        <v>1989</v>
      </c>
      <c r="V194" s="132" t="s">
        <v>870</v>
      </c>
      <c r="W194" s="132">
        <v>5</v>
      </c>
      <c r="X194" s="132" t="s">
        <v>2555</v>
      </c>
      <c r="Y194" s="132">
        <v>33</v>
      </c>
      <c r="Z194" s="132">
        <v>75</v>
      </c>
      <c r="AA194" s="132">
        <f>+Z194-Y194</f>
        <v>42</v>
      </c>
    </row>
    <row r="195" spans="1:27">
      <c r="A195" s="120">
        <v>239</v>
      </c>
      <c r="B195" s="121">
        <v>2</v>
      </c>
      <c r="C195" s="122" t="s">
        <v>2546</v>
      </c>
      <c r="D195" s="122" t="s">
        <v>2556</v>
      </c>
      <c r="E195" s="122" t="s">
        <v>2548</v>
      </c>
      <c r="F195" s="151" t="s">
        <v>2557</v>
      </c>
      <c r="G195" s="123" t="s">
        <v>2558</v>
      </c>
      <c r="H195" s="121">
        <v>502</v>
      </c>
      <c r="I195" s="124">
        <v>135.54</v>
      </c>
      <c r="J195" s="125" t="s">
        <v>2559</v>
      </c>
      <c r="K195" s="126" t="s">
        <v>2560</v>
      </c>
      <c r="L195" s="120"/>
      <c r="M195" s="120">
        <v>8480</v>
      </c>
      <c r="N195" s="127">
        <v>32871</v>
      </c>
      <c r="O195" s="120" t="s">
        <v>2553</v>
      </c>
      <c r="P195" s="128" t="s">
        <v>2554</v>
      </c>
      <c r="Q195" s="124">
        <v>135.54</v>
      </c>
      <c r="R195" s="172">
        <v>135.54</v>
      </c>
      <c r="S195" s="130">
        <v>169691857.25456336</v>
      </c>
      <c r="T195" s="173">
        <v>227210857.25456336</v>
      </c>
      <c r="U195" s="132">
        <v>1989</v>
      </c>
      <c r="V195" s="132" t="s">
        <v>870</v>
      </c>
      <c r="W195" s="132">
        <v>5</v>
      </c>
      <c r="X195" s="132" t="s">
        <v>2555</v>
      </c>
      <c r="Y195" s="132">
        <v>33</v>
      </c>
      <c r="Z195" s="132">
        <v>75</v>
      </c>
      <c r="AA195" s="132">
        <f>+Z195-Y195</f>
        <v>42</v>
      </c>
    </row>
    <row r="196" spans="1:27">
      <c r="A196" s="120">
        <v>240</v>
      </c>
      <c r="B196" s="121">
        <v>3</v>
      </c>
      <c r="C196" s="122" t="s">
        <v>2546</v>
      </c>
      <c r="D196" s="122" t="s">
        <v>2561</v>
      </c>
      <c r="E196" s="122" t="s">
        <v>2562</v>
      </c>
      <c r="F196" s="174" t="s">
        <v>2563</v>
      </c>
      <c r="G196" s="123" t="s">
        <v>2564</v>
      </c>
      <c r="H196" s="121">
        <v>14</v>
      </c>
      <c r="I196" s="124">
        <v>10.8</v>
      </c>
      <c r="J196" s="125" t="s">
        <v>2565</v>
      </c>
      <c r="K196" s="126" t="s">
        <v>2566</v>
      </c>
      <c r="L196" s="120"/>
      <c r="M196" s="120">
        <v>8480</v>
      </c>
      <c r="N196" s="127">
        <v>32871</v>
      </c>
      <c r="O196" s="120" t="s">
        <v>2553</v>
      </c>
      <c r="P196" s="128" t="s">
        <v>2554</v>
      </c>
      <c r="Q196" s="124">
        <v>10.8</v>
      </c>
      <c r="R196" s="172">
        <v>10.8</v>
      </c>
      <c r="S196" s="130">
        <v>13521263.52626003</v>
      </c>
      <c r="T196" s="173">
        <v>18057263.52626003</v>
      </c>
      <c r="U196" s="132">
        <v>1989</v>
      </c>
      <c r="V196" s="132" t="s">
        <v>1753</v>
      </c>
      <c r="W196" s="132">
        <v>5</v>
      </c>
      <c r="X196" s="132" t="s">
        <v>2555</v>
      </c>
      <c r="Y196" s="132">
        <v>33</v>
      </c>
      <c r="Z196" s="132">
        <v>75</v>
      </c>
      <c r="AA196" s="132">
        <f>+Z196-Y196</f>
        <v>42</v>
      </c>
    </row>
    <row r="197" spans="1:27">
      <c r="A197" s="120">
        <v>241</v>
      </c>
      <c r="B197" s="121">
        <v>4</v>
      </c>
      <c r="C197" s="122" t="s">
        <v>2546</v>
      </c>
      <c r="D197" s="122" t="s">
        <v>2567</v>
      </c>
      <c r="E197" s="122" t="s">
        <v>2562</v>
      </c>
      <c r="F197" s="174" t="s">
        <v>2568</v>
      </c>
      <c r="G197" s="123" t="s">
        <v>2569</v>
      </c>
      <c r="H197" s="121">
        <v>15</v>
      </c>
      <c r="I197" s="124">
        <v>10.8</v>
      </c>
      <c r="J197" s="125" t="s">
        <v>2570</v>
      </c>
      <c r="K197" s="126" t="s">
        <v>2571</v>
      </c>
      <c r="L197" s="120"/>
      <c r="M197" s="120">
        <v>8480</v>
      </c>
      <c r="N197" s="127">
        <v>32871</v>
      </c>
      <c r="O197" s="120" t="s">
        <v>2553</v>
      </c>
      <c r="P197" s="128" t="s">
        <v>2554</v>
      </c>
      <c r="Q197" s="124">
        <v>10.8</v>
      </c>
      <c r="R197" s="172">
        <v>10.8</v>
      </c>
      <c r="S197" s="130">
        <v>13521263.52626003</v>
      </c>
      <c r="T197" s="173">
        <v>18057263.52626003</v>
      </c>
      <c r="U197" s="132">
        <v>1989</v>
      </c>
      <c r="V197" s="132" t="s">
        <v>1753</v>
      </c>
      <c r="W197" s="132">
        <v>5</v>
      </c>
      <c r="X197" s="132" t="s">
        <v>2555</v>
      </c>
      <c r="Y197" s="132">
        <v>33</v>
      </c>
      <c r="Z197" s="132">
        <v>75</v>
      </c>
      <c r="AA197" s="132">
        <f>+Z197-Y197</f>
        <v>42</v>
      </c>
    </row>
    <row r="198" spans="1:27" s="100" customFormat="1" ht="10.5">
      <c r="A198" s="136"/>
      <c r="B198" s="137">
        <v>4</v>
      </c>
      <c r="C198" s="138" t="s">
        <v>882</v>
      </c>
      <c r="D198" s="138"/>
      <c r="E198" s="138"/>
      <c r="F198" s="139" t="s">
        <v>829</v>
      </c>
      <c r="G198" s="139"/>
      <c r="H198" s="137"/>
      <c r="I198" s="152">
        <f>SUM(I194:I197)</f>
        <v>249.20000000000002</v>
      </c>
      <c r="J198" s="141">
        <v>0</v>
      </c>
      <c r="K198" s="142"/>
      <c r="L198" s="136"/>
      <c r="M198" s="143"/>
      <c r="N198" s="144"/>
      <c r="O198" s="136"/>
      <c r="P198" s="145"/>
      <c r="Q198" s="152">
        <f>SUM(Q194:Q197)</f>
        <v>249.20000000000002</v>
      </c>
      <c r="R198" s="146">
        <f t="shared" ref="R198:S198" si="22">SUM(R194:R197)</f>
        <v>249.20000000000002</v>
      </c>
      <c r="S198" s="146">
        <f t="shared" si="22"/>
        <v>311990636.17999989</v>
      </c>
      <c r="T198" s="147">
        <v>417673136.17999995</v>
      </c>
      <c r="U198" s="148"/>
      <c r="V198" s="148"/>
      <c r="W198" s="148"/>
      <c r="X198" s="148"/>
      <c r="Y198" s="149">
        <f t="shared" ref="Y198:AA198" si="23">SUM(Y194:Y197)</f>
        <v>132</v>
      </c>
      <c r="Z198" s="149">
        <f t="shared" si="23"/>
        <v>300</v>
      </c>
      <c r="AA198" s="148">
        <f t="shared" si="23"/>
        <v>168</v>
      </c>
    </row>
    <row r="199" spans="1:27" ht="11.25" customHeight="1">
      <c r="A199" s="120">
        <v>242</v>
      </c>
      <c r="B199" s="120">
        <v>1</v>
      </c>
      <c r="C199" s="122" t="s">
        <v>2572</v>
      </c>
      <c r="D199" s="122" t="s">
        <v>2573</v>
      </c>
      <c r="E199" s="123" t="s">
        <v>2574</v>
      </c>
      <c r="F199" s="123" t="s">
        <v>2575</v>
      </c>
      <c r="G199" s="123" t="s">
        <v>2576</v>
      </c>
      <c r="H199" s="121">
        <v>701</v>
      </c>
      <c r="I199" s="124">
        <v>104.75</v>
      </c>
      <c r="J199" s="125" t="s">
        <v>2577</v>
      </c>
      <c r="K199" s="166" t="s">
        <v>2578</v>
      </c>
      <c r="L199" s="169"/>
      <c r="M199" s="169">
        <v>990</v>
      </c>
      <c r="N199" s="168">
        <v>31532</v>
      </c>
      <c r="O199" s="169" t="s">
        <v>2579</v>
      </c>
      <c r="P199" s="128" t="s">
        <v>1448</v>
      </c>
      <c r="Q199" s="124">
        <v>104.75</v>
      </c>
      <c r="R199" s="129">
        <v>104.75</v>
      </c>
      <c r="S199" s="130">
        <v>227672257.86812574</v>
      </c>
      <c r="T199" s="131">
        <v>270200757.86812574</v>
      </c>
      <c r="U199" s="132">
        <v>1983</v>
      </c>
      <c r="V199" s="132" t="s">
        <v>870</v>
      </c>
      <c r="W199" s="132">
        <v>17</v>
      </c>
      <c r="X199" s="132" t="s">
        <v>1449</v>
      </c>
      <c r="Y199" s="132">
        <v>39</v>
      </c>
      <c r="Z199" s="132">
        <v>75</v>
      </c>
      <c r="AA199" s="132">
        <f t="shared" ref="AA199:AA217" si="24">+Z199-Y199</f>
        <v>36</v>
      </c>
    </row>
    <row r="200" spans="1:27">
      <c r="A200" s="120">
        <v>243</v>
      </c>
      <c r="B200" s="120">
        <v>2</v>
      </c>
      <c r="C200" s="122" t="s">
        <v>2572</v>
      </c>
      <c r="D200" s="122" t="s">
        <v>2580</v>
      </c>
      <c r="E200" s="123" t="s">
        <v>2581</v>
      </c>
      <c r="F200" s="123" t="s">
        <v>2582</v>
      </c>
      <c r="G200" s="123" t="s">
        <v>2583</v>
      </c>
      <c r="H200" s="121">
        <v>702</v>
      </c>
      <c r="I200" s="124">
        <v>57.85</v>
      </c>
      <c r="J200" s="125" t="s">
        <v>2584</v>
      </c>
      <c r="K200" s="166" t="s">
        <v>2585</v>
      </c>
      <c r="L200" s="120"/>
      <c r="M200" s="169">
        <v>990</v>
      </c>
      <c r="N200" s="168">
        <v>31532</v>
      </c>
      <c r="O200" s="169" t="s">
        <v>2579</v>
      </c>
      <c r="P200" s="128" t="s">
        <v>1448</v>
      </c>
      <c r="Q200" s="124">
        <v>57.85</v>
      </c>
      <c r="R200" s="129">
        <v>57.85</v>
      </c>
      <c r="S200" s="130">
        <v>125735943.84411526</v>
      </c>
      <c r="T200" s="131">
        <v>149223043.84411526</v>
      </c>
      <c r="U200" s="132">
        <v>1983</v>
      </c>
      <c r="V200" s="132" t="s">
        <v>870</v>
      </c>
      <c r="W200" s="132">
        <v>17</v>
      </c>
      <c r="X200" s="132" t="s">
        <v>1449</v>
      </c>
      <c r="Y200" s="132">
        <v>39</v>
      </c>
      <c r="Z200" s="132">
        <v>75</v>
      </c>
      <c r="AA200" s="132">
        <f t="shared" si="24"/>
        <v>36</v>
      </c>
    </row>
    <row r="201" spans="1:27">
      <c r="A201" s="120">
        <v>244</v>
      </c>
      <c r="B201" s="120">
        <v>3</v>
      </c>
      <c r="C201" s="122" t="s">
        <v>2572</v>
      </c>
      <c r="D201" s="122" t="s">
        <v>2586</v>
      </c>
      <c r="E201" s="123" t="s">
        <v>2587</v>
      </c>
      <c r="F201" s="123" t="s">
        <v>2588</v>
      </c>
      <c r="G201" s="123" t="s">
        <v>2589</v>
      </c>
      <c r="H201" s="121">
        <v>703</v>
      </c>
      <c r="I201" s="124">
        <v>48.9</v>
      </c>
      <c r="J201" s="125" t="s">
        <v>2590</v>
      </c>
      <c r="K201" s="166" t="s">
        <v>2591</v>
      </c>
      <c r="L201" s="120"/>
      <c r="M201" s="169">
        <v>990</v>
      </c>
      <c r="N201" s="168">
        <v>31532</v>
      </c>
      <c r="O201" s="169" t="s">
        <v>2579</v>
      </c>
      <c r="P201" s="128" t="s">
        <v>1448</v>
      </c>
      <c r="Q201" s="124">
        <v>48.9</v>
      </c>
      <c r="R201" s="129">
        <v>48.9</v>
      </c>
      <c r="S201" s="130">
        <v>106283278.37471454</v>
      </c>
      <c r="T201" s="131">
        <v>126136678.37471454</v>
      </c>
      <c r="U201" s="132">
        <v>1983</v>
      </c>
      <c r="V201" s="132" t="s">
        <v>870</v>
      </c>
      <c r="W201" s="132">
        <v>17</v>
      </c>
      <c r="X201" s="132" t="s">
        <v>1449</v>
      </c>
      <c r="Y201" s="132">
        <v>39</v>
      </c>
      <c r="Z201" s="132">
        <v>75</v>
      </c>
      <c r="AA201" s="132">
        <f t="shared" si="24"/>
        <v>36</v>
      </c>
    </row>
    <row r="202" spans="1:27">
      <c r="A202" s="120">
        <v>245</v>
      </c>
      <c r="B202" s="120">
        <v>4</v>
      </c>
      <c r="C202" s="122" t="s">
        <v>2572</v>
      </c>
      <c r="D202" s="122" t="s">
        <v>2592</v>
      </c>
      <c r="E202" s="123" t="s">
        <v>2593</v>
      </c>
      <c r="F202" s="123" t="s">
        <v>2594</v>
      </c>
      <c r="G202" s="123" t="s">
        <v>2595</v>
      </c>
      <c r="H202" s="121">
        <v>704</v>
      </c>
      <c r="I202" s="124">
        <v>67.599999999999994</v>
      </c>
      <c r="J202" s="125" t="s">
        <v>2596</v>
      </c>
      <c r="K202" s="166" t="s">
        <v>2597</v>
      </c>
      <c r="L202" s="120"/>
      <c r="M202" s="169">
        <v>990</v>
      </c>
      <c r="N202" s="168">
        <v>31532</v>
      </c>
      <c r="O202" s="169" t="s">
        <v>2579</v>
      </c>
      <c r="P202" s="128" t="s">
        <v>1448</v>
      </c>
      <c r="Q202" s="124">
        <v>67.599999999999994</v>
      </c>
      <c r="R202" s="129">
        <v>67.599999999999994</v>
      </c>
      <c r="S202" s="130">
        <v>146927395.0537976</v>
      </c>
      <c r="T202" s="131">
        <v>174372995.0537976</v>
      </c>
      <c r="U202" s="132">
        <v>1983</v>
      </c>
      <c r="V202" s="132" t="s">
        <v>870</v>
      </c>
      <c r="W202" s="132">
        <v>17</v>
      </c>
      <c r="X202" s="132" t="s">
        <v>1449</v>
      </c>
      <c r="Y202" s="132">
        <v>39</v>
      </c>
      <c r="Z202" s="132">
        <v>75</v>
      </c>
      <c r="AA202" s="132">
        <f t="shared" si="24"/>
        <v>36</v>
      </c>
    </row>
    <row r="203" spans="1:27">
      <c r="A203" s="120">
        <v>246</v>
      </c>
      <c r="B203" s="120">
        <v>5</v>
      </c>
      <c r="C203" s="122" t="s">
        <v>2572</v>
      </c>
      <c r="D203" s="122" t="s">
        <v>2598</v>
      </c>
      <c r="E203" s="123" t="s">
        <v>2599</v>
      </c>
      <c r="F203" s="123" t="s">
        <v>2600</v>
      </c>
      <c r="G203" s="123" t="s">
        <v>2601</v>
      </c>
      <c r="H203" s="121">
        <v>705</v>
      </c>
      <c r="I203" s="124">
        <v>99.45</v>
      </c>
      <c r="J203" s="125" t="s">
        <v>2602</v>
      </c>
      <c r="K203" s="166" t="s">
        <v>2603</v>
      </c>
      <c r="L203" s="120"/>
      <c r="M203" s="169">
        <v>990</v>
      </c>
      <c r="N203" s="168">
        <v>31532</v>
      </c>
      <c r="O203" s="169" t="s">
        <v>2579</v>
      </c>
      <c r="P203" s="128" t="s">
        <v>1448</v>
      </c>
      <c r="Q203" s="124">
        <v>99.45</v>
      </c>
      <c r="R203" s="129">
        <v>99.45</v>
      </c>
      <c r="S203" s="130">
        <v>216152802.33875993</v>
      </c>
      <c r="T203" s="131">
        <v>256529502.33875993</v>
      </c>
      <c r="U203" s="132">
        <v>1983</v>
      </c>
      <c r="V203" s="132" t="s">
        <v>870</v>
      </c>
      <c r="W203" s="132">
        <v>17</v>
      </c>
      <c r="X203" s="132" t="s">
        <v>1449</v>
      </c>
      <c r="Y203" s="132">
        <v>39</v>
      </c>
      <c r="Z203" s="132">
        <v>75</v>
      </c>
      <c r="AA203" s="132">
        <f t="shared" si="24"/>
        <v>36</v>
      </c>
    </row>
    <row r="204" spans="1:27">
      <c r="A204" s="120">
        <v>247</v>
      </c>
      <c r="B204" s="120">
        <v>6</v>
      </c>
      <c r="C204" s="122" t="s">
        <v>2572</v>
      </c>
      <c r="D204" s="122" t="s">
        <v>2604</v>
      </c>
      <c r="E204" s="123" t="s">
        <v>2605</v>
      </c>
      <c r="F204" s="123" t="s">
        <v>2606</v>
      </c>
      <c r="G204" s="123" t="s">
        <v>2607</v>
      </c>
      <c r="H204" s="121">
        <v>706</v>
      </c>
      <c r="I204" s="124">
        <v>51.25</v>
      </c>
      <c r="J204" s="125" t="s">
        <v>2608</v>
      </c>
      <c r="K204" s="166" t="s">
        <v>2609</v>
      </c>
      <c r="L204" s="120"/>
      <c r="M204" s="169">
        <v>990</v>
      </c>
      <c r="N204" s="168">
        <v>31532</v>
      </c>
      <c r="O204" s="169" t="s">
        <v>2579</v>
      </c>
      <c r="P204" s="128" t="s">
        <v>1448</v>
      </c>
      <c r="Q204" s="124">
        <v>51.25</v>
      </c>
      <c r="R204" s="129">
        <v>51.25</v>
      </c>
      <c r="S204" s="130">
        <v>111390961.48679182</v>
      </c>
      <c r="T204" s="131">
        <v>132198461.48679182</v>
      </c>
      <c r="U204" s="132">
        <v>1983</v>
      </c>
      <c r="V204" s="132" t="s">
        <v>870</v>
      </c>
      <c r="W204" s="132">
        <v>17</v>
      </c>
      <c r="X204" s="132" t="s">
        <v>1449</v>
      </c>
      <c r="Y204" s="132">
        <v>39</v>
      </c>
      <c r="Z204" s="132">
        <v>75</v>
      </c>
      <c r="AA204" s="132">
        <f t="shared" si="24"/>
        <v>36</v>
      </c>
    </row>
    <row r="205" spans="1:27">
      <c r="A205" s="120">
        <v>248</v>
      </c>
      <c r="B205" s="120">
        <v>7</v>
      </c>
      <c r="C205" s="122" t="s">
        <v>2572</v>
      </c>
      <c r="D205" s="122" t="s">
        <v>2610</v>
      </c>
      <c r="E205" s="123" t="s">
        <v>2611</v>
      </c>
      <c r="F205" s="123" t="s">
        <v>2612</v>
      </c>
      <c r="G205" s="123" t="s">
        <v>2613</v>
      </c>
      <c r="H205" s="121">
        <v>707</v>
      </c>
      <c r="I205" s="124">
        <v>82.55</v>
      </c>
      <c r="J205" s="125" t="s">
        <v>2614</v>
      </c>
      <c r="K205" s="166" t="s">
        <v>2615</v>
      </c>
      <c r="L205" s="120"/>
      <c r="M205" s="169">
        <v>990</v>
      </c>
      <c r="N205" s="168">
        <v>31532</v>
      </c>
      <c r="O205" s="169" t="s">
        <v>2579</v>
      </c>
      <c r="P205" s="128" t="s">
        <v>1448</v>
      </c>
      <c r="Q205" s="124">
        <v>82.55</v>
      </c>
      <c r="R205" s="129">
        <v>82.55</v>
      </c>
      <c r="S205" s="130">
        <v>179420953.57531053</v>
      </c>
      <c r="T205" s="131">
        <v>212936253.57531053</v>
      </c>
      <c r="U205" s="132">
        <v>1983</v>
      </c>
      <c r="V205" s="132" t="s">
        <v>870</v>
      </c>
      <c r="W205" s="132">
        <v>17</v>
      </c>
      <c r="X205" s="132" t="s">
        <v>1449</v>
      </c>
      <c r="Y205" s="132">
        <v>39</v>
      </c>
      <c r="Z205" s="132">
        <v>75</v>
      </c>
      <c r="AA205" s="132">
        <f t="shared" si="24"/>
        <v>36</v>
      </c>
    </row>
    <row r="206" spans="1:27">
      <c r="A206" s="120">
        <v>249</v>
      </c>
      <c r="B206" s="120">
        <v>8</v>
      </c>
      <c r="C206" s="122" t="s">
        <v>2572</v>
      </c>
      <c r="D206" s="122" t="s">
        <v>2616</v>
      </c>
      <c r="E206" s="123" t="s">
        <v>2617</v>
      </c>
      <c r="F206" s="123" t="s">
        <v>2618</v>
      </c>
      <c r="G206" s="123" t="s">
        <v>2619</v>
      </c>
      <c r="H206" s="121">
        <v>708</v>
      </c>
      <c r="I206" s="124">
        <v>54.1</v>
      </c>
      <c r="J206" s="125" t="s">
        <v>2620</v>
      </c>
      <c r="K206" s="166" t="s">
        <v>2621</v>
      </c>
      <c r="L206" s="120"/>
      <c r="M206" s="169">
        <v>990</v>
      </c>
      <c r="N206" s="168">
        <v>31532</v>
      </c>
      <c r="O206" s="169" t="s">
        <v>2579</v>
      </c>
      <c r="P206" s="128" t="s">
        <v>1448</v>
      </c>
      <c r="Q206" s="124">
        <v>54.1</v>
      </c>
      <c r="R206" s="129">
        <v>54.1</v>
      </c>
      <c r="S206" s="130">
        <v>117585385.68654513</v>
      </c>
      <c r="T206" s="131">
        <v>139549985.68654513</v>
      </c>
      <c r="U206" s="132">
        <v>1983</v>
      </c>
      <c r="V206" s="132" t="s">
        <v>870</v>
      </c>
      <c r="W206" s="132">
        <v>17</v>
      </c>
      <c r="X206" s="132" t="s">
        <v>1449</v>
      </c>
      <c r="Y206" s="132">
        <v>39</v>
      </c>
      <c r="Z206" s="132">
        <v>75</v>
      </c>
      <c r="AA206" s="132">
        <f t="shared" si="24"/>
        <v>36</v>
      </c>
    </row>
    <row r="207" spans="1:27">
      <c r="A207" s="120">
        <v>250</v>
      </c>
      <c r="B207" s="120">
        <v>9</v>
      </c>
      <c r="C207" s="122" t="s">
        <v>2572</v>
      </c>
      <c r="D207" s="122" t="s">
        <v>2622</v>
      </c>
      <c r="E207" s="123" t="s">
        <v>2623</v>
      </c>
      <c r="F207" s="123" t="s">
        <v>2624</v>
      </c>
      <c r="G207" s="123" t="s">
        <v>2625</v>
      </c>
      <c r="H207" s="121">
        <v>709</v>
      </c>
      <c r="I207" s="124">
        <v>58.05</v>
      </c>
      <c r="J207" s="125" t="s">
        <v>2626</v>
      </c>
      <c r="K207" s="166" t="s">
        <v>2627</v>
      </c>
      <c r="L207" s="120"/>
      <c r="M207" s="169">
        <v>990</v>
      </c>
      <c r="N207" s="168">
        <v>31532</v>
      </c>
      <c r="O207" s="169" t="s">
        <v>2579</v>
      </c>
      <c r="P207" s="128" t="s">
        <v>1448</v>
      </c>
      <c r="Q207" s="124">
        <v>58.05</v>
      </c>
      <c r="R207" s="129">
        <v>58.05</v>
      </c>
      <c r="S207" s="130">
        <v>126170640.27918565</v>
      </c>
      <c r="T207" s="131">
        <v>149738940.27918565</v>
      </c>
      <c r="U207" s="132">
        <v>1983</v>
      </c>
      <c r="V207" s="132" t="s">
        <v>870</v>
      </c>
      <c r="W207" s="132">
        <v>17</v>
      </c>
      <c r="X207" s="132" t="s">
        <v>1449</v>
      </c>
      <c r="Y207" s="132">
        <v>39</v>
      </c>
      <c r="Z207" s="132">
        <v>75</v>
      </c>
      <c r="AA207" s="132">
        <f t="shared" si="24"/>
        <v>36</v>
      </c>
    </row>
    <row r="208" spans="1:27">
      <c r="A208" s="120">
        <v>251</v>
      </c>
      <c r="B208" s="120">
        <v>10</v>
      </c>
      <c r="C208" s="122" t="s">
        <v>2572</v>
      </c>
      <c r="D208" s="122" t="s">
        <v>2628</v>
      </c>
      <c r="E208" s="123" t="s">
        <v>2629</v>
      </c>
      <c r="F208" s="123" t="s">
        <v>2630</v>
      </c>
      <c r="G208" s="123" t="s">
        <v>2631</v>
      </c>
      <c r="H208" s="121">
        <v>710</v>
      </c>
      <c r="I208" s="124">
        <v>57.8</v>
      </c>
      <c r="J208" s="125" t="s">
        <v>2632</v>
      </c>
      <c r="K208" s="166" t="s">
        <v>2633</v>
      </c>
      <c r="L208" s="120"/>
      <c r="M208" s="169">
        <v>990</v>
      </c>
      <c r="N208" s="168">
        <v>31532</v>
      </c>
      <c r="O208" s="169" t="s">
        <v>2579</v>
      </c>
      <c r="P208" s="128" t="s">
        <v>1448</v>
      </c>
      <c r="Q208" s="124">
        <v>57.8</v>
      </c>
      <c r="R208" s="129">
        <v>57.8</v>
      </c>
      <c r="S208" s="130">
        <v>125627269.73534764</v>
      </c>
      <c r="T208" s="131">
        <v>149094069.73534763</v>
      </c>
      <c r="U208" s="132">
        <v>1983</v>
      </c>
      <c r="V208" s="132" t="s">
        <v>870</v>
      </c>
      <c r="W208" s="132">
        <v>17</v>
      </c>
      <c r="X208" s="132" t="s">
        <v>1449</v>
      </c>
      <c r="Y208" s="132">
        <v>39</v>
      </c>
      <c r="Z208" s="132">
        <v>75</v>
      </c>
      <c r="AA208" s="132">
        <f t="shared" si="24"/>
        <v>36</v>
      </c>
    </row>
    <row r="209" spans="1:27">
      <c r="A209" s="120">
        <v>252</v>
      </c>
      <c r="B209" s="120">
        <v>11</v>
      </c>
      <c r="C209" s="122" t="s">
        <v>2572</v>
      </c>
      <c r="D209" s="122" t="s">
        <v>2634</v>
      </c>
      <c r="E209" s="123" t="s">
        <v>2635</v>
      </c>
      <c r="F209" s="123" t="s">
        <v>2636</v>
      </c>
      <c r="G209" s="123" t="s">
        <v>2636</v>
      </c>
      <c r="H209" s="121">
        <v>7</v>
      </c>
      <c r="I209" s="124">
        <v>6.38</v>
      </c>
      <c r="J209" s="125" t="s">
        <v>2637</v>
      </c>
      <c r="K209" s="166" t="s">
        <v>2638</v>
      </c>
      <c r="L209" s="120"/>
      <c r="M209" s="169">
        <v>990</v>
      </c>
      <c r="N209" s="168">
        <v>31532</v>
      </c>
      <c r="O209" s="169" t="s">
        <v>2579</v>
      </c>
      <c r="P209" s="128" t="s">
        <v>1448</v>
      </c>
      <c r="Q209" s="124">
        <v>6.38</v>
      </c>
      <c r="R209" s="129">
        <v>6.38</v>
      </c>
      <c r="S209" s="130">
        <v>13866816.278745987</v>
      </c>
      <c r="T209" s="131">
        <v>16457096.278745987</v>
      </c>
      <c r="U209" s="132">
        <v>1983</v>
      </c>
      <c r="V209" s="132" t="s">
        <v>2639</v>
      </c>
      <c r="W209" s="132">
        <v>17</v>
      </c>
      <c r="X209" s="132" t="s">
        <v>1449</v>
      </c>
      <c r="Y209" s="132">
        <v>39</v>
      </c>
      <c r="Z209" s="132">
        <v>75</v>
      </c>
      <c r="AA209" s="132">
        <f t="shared" si="24"/>
        <v>36</v>
      </c>
    </row>
    <row r="210" spans="1:27">
      <c r="A210" s="120">
        <v>253</v>
      </c>
      <c r="B210" s="120">
        <v>12</v>
      </c>
      <c r="C210" s="122" t="s">
        <v>2572</v>
      </c>
      <c r="D210" s="122" t="s">
        <v>2640</v>
      </c>
      <c r="E210" s="123" t="s">
        <v>2641</v>
      </c>
      <c r="F210" s="123" t="s">
        <v>2642</v>
      </c>
      <c r="G210" s="123" t="s">
        <v>2643</v>
      </c>
      <c r="H210" s="121">
        <v>44</v>
      </c>
      <c r="I210" s="124">
        <v>12.54</v>
      </c>
      <c r="J210" s="125" t="s">
        <v>2644</v>
      </c>
      <c r="K210" s="166" t="s">
        <v>2645</v>
      </c>
      <c r="L210" s="120"/>
      <c r="M210" s="169">
        <v>990</v>
      </c>
      <c r="N210" s="168">
        <v>31532</v>
      </c>
      <c r="O210" s="169" t="s">
        <v>2579</v>
      </c>
      <c r="P210" s="128" t="s">
        <v>1448</v>
      </c>
      <c r="Q210" s="124">
        <v>12.54</v>
      </c>
      <c r="R210" s="129">
        <v>12.54</v>
      </c>
      <c r="S210" s="130">
        <v>27255466.478914525</v>
      </c>
      <c r="T210" s="131">
        <v>32346706.478914525</v>
      </c>
      <c r="U210" s="132">
        <v>1983</v>
      </c>
      <c r="V210" s="132" t="s">
        <v>1753</v>
      </c>
      <c r="W210" s="132">
        <v>17</v>
      </c>
      <c r="X210" s="132" t="s">
        <v>1449</v>
      </c>
      <c r="Y210" s="132">
        <v>39</v>
      </c>
      <c r="Z210" s="132">
        <v>75</v>
      </c>
      <c r="AA210" s="132">
        <f t="shared" si="24"/>
        <v>36</v>
      </c>
    </row>
    <row r="211" spans="1:27">
      <c r="A211" s="120">
        <v>254</v>
      </c>
      <c r="B211" s="120">
        <v>13</v>
      </c>
      <c r="C211" s="122" t="s">
        <v>2572</v>
      </c>
      <c r="D211" s="122" t="s">
        <v>2646</v>
      </c>
      <c r="E211" s="123" t="s">
        <v>2647</v>
      </c>
      <c r="F211" s="123" t="s">
        <v>2648</v>
      </c>
      <c r="G211" s="123" t="s">
        <v>2649</v>
      </c>
      <c r="H211" s="121">
        <v>45</v>
      </c>
      <c r="I211" s="124">
        <v>12.43</v>
      </c>
      <c r="J211" s="125" t="s">
        <v>2650</v>
      </c>
      <c r="K211" s="166" t="s">
        <v>2651</v>
      </c>
      <c r="L211" s="120"/>
      <c r="M211" s="169">
        <v>990</v>
      </c>
      <c r="N211" s="168">
        <v>31532</v>
      </c>
      <c r="O211" s="169" t="s">
        <v>2579</v>
      </c>
      <c r="P211" s="128" t="s">
        <v>1448</v>
      </c>
      <c r="Q211" s="124">
        <v>12.43</v>
      </c>
      <c r="R211" s="129">
        <v>12.43</v>
      </c>
      <c r="S211" s="130">
        <v>27016383.4396258</v>
      </c>
      <c r="T211" s="131">
        <v>32062963.4396258</v>
      </c>
      <c r="U211" s="132">
        <v>1983</v>
      </c>
      <c r="V211" s="132" t="s">
        <v>1753</v>
      </c>
      <c r="W211" s="132">
        <v>17</v>
      </c>
      <c r="X211" s="132" t="s">
        <v>1449</v>
      </c>
      <c r="Y211" s="132">
        <v>39</v>
      </c>
      <c r="Z211" s="132">
        <v>75</v>
      </c>
      <c r="AA211" s="132">
        <f t="shared" si="24"/>
        <v>36</v>
      </c>
    </row>
    <row r="212" spans="1:27">
      <c r="A212" s="120">
        <v>255</v>
      </c>
      <c r="B212" s="120">
        <v>14</v>
      </c>
      <c r="C212" s="122" t="s">
        <v>2572</v>
      </c>
      <c r="D212" s="122" t="s">
        <v>2652</v>
      </c>
      <c r="E212" s="123" t="s">
        <v>2653</v>
      </c>
      <c r="F212" s="123" t="s">
        <v>2654</v>
      </c>
      <c r="G212" s="123" t="s">
        <v>2655</v>
      </c>
      <c r="H212" s="121">
        <v>46</v>
      </c>
      <c r="I212" s="124">
        <v>13.5</v>
      </c>
      <c r="J212" s="125" t="s">
        <v>2656</v>
      </c>
      <c r="K212" s="166" t="s">
        <v>2657</v>
      </c>
      <c r="L212" s="120"/>
      <c r="M212" s="169">
        <v>990</v>
      </c>
      <c r="N212" s="168">
        <v>31532</v>
      </c>
      <c r="O212" s="169" t="s">
        <v>2579</v>
      </c>
      <c r="P212" s="128" t="s">
        <v>1448</v>
      </c>
      <c r="Q212" s="124">
        <v>13.5</v>
      </c>
      <c r="R212" s="129">
        <v>13.5</v>
      </c>
      <c r="S212" s="130">
        <v>29342009.36725248</v>
      </c>
      <c r="T212" s="131">
        <v>34823009.367252484</v>
      </c>
      <c r="U212" s="132">
        <v>1983</v>
      </c>
      <c r="V212" s="132" t="s">
        <v>1753</v>
      </c>
      <c r="W212" s="132">
        <v>17</v>
      </c>
      <c r="X212" s="132" t="s">
        <v>1449</v>
      </c>
      <c r="Y212" s="132">
        <v>39</v>
      </c>
      <c r="Z212" s="132">
        <v>75</v>
      </c>
      <c r="AA212" s="132">
        <f t="shared" si="24"/>
        <v>36</v>
      </c>
    </row>
    <row r="213" spans="1:27">
      <c r="A213" s="120">
        <v>256</v>
      </c>
      <c r="B213" s="120">
        <v>15</v>
      </c>
      <c r="C213" s="122" t="s">
        <v>2572</v>
      </c>
      <c r="D213" s="122" t="s">
        <v>2658</v>
      </c>
      <c r="E213" s="123" t="s">
        <v>2659</v>
      </c>
      <c r="F213" s="123" t="s">
        <v>2660</v>
      </c>
      <c r="G213" s="123" t="s">
        <v>2661</v>
      </c>
      <c r="H213" s="121">
        <v>47</v>
      </c>
      <c r="I213" s="124">
        <v>26.18</v>
      </c>
      <c r="J213" s="125" t="s">
        <v>2662</v>
      </c>
      <c r="K213" s="166" t="s">
        <v>2663</v>
      </c>
      <c r="L213" s="120"/>
      <c r="M213" s="169">
        <v>990</v>
      </c>
      <c r="N213" s="168">
        <v>31532</v>
      </c>
      <c r="O213" s="169" t="s">
        <v>2579</v>
      </c>
      <c r="P213" s="128" t="s">
        <v>1448</v>
      </c>
      <c r="Q213" s="124">
        <v>26.18</v>
      </c>
      <c r="R213" s="129">
        <v>26.18</v>
      </c>
      <c r="S213" s="130">
        <v>56901763.350716293</v>
      </c>
      <c r="T213" s="131">
        <v>67530843.350716293</v>
      </c>
      <c r="U213" s="132">
        <v>1983</v>
      </c>
      <c r="V213" s="132" t="s">
        <v>1753</v>
      </c>
      <c r="W213" s="132">
        <v>17</v>
      </c>
      <c r="X213" s="132" t="s">
        <v>1449</v>
      </c>
      <c r="Y213" s="132">
        <v>39</v>
      </c>
      <c r="Z213" s="132">
        <v>75</v>
      </c>
      <c r="AA213" s="132">
        <f t="shared" si="24"/>
        <v>36</v>
      </c>
    </row>
    <row r="214" spans="1:27">
      <c r="A214" s="120">
        <v>257</v>
      </c>
      <c r="B214" s="120">
        <v>16</v>
      </c>
      <c r="C214" s="122" t="s">
        <v>2572</v>
      </c>
      <c r="D214" s="122" t="s">
        <v>2664</v>
      </c>
      <c r="E214" s="123" t="s">
        <v>2665</v>
      </c>
      <c r="F214" s="123" t="s">
        <v>2666</v>
      </c>
      <c r="G214" s="123" t="s">
        <v>2667</v>
      </c>
      <c r="H214" s="121">
        <v>48</v>
      </c>
      <c r="I214" s="124">
        <v>25.88</v>
      </c>
      <c r="J214" s="125" t="s">
        <v>2668</v>
      </c>
      <c r="K214" s="166" t="s">
        <v>2669</v>
      </c>
      <c r="L214" s="120"/>
      <c r="M214" s="169">
        <v>990</v>
      </c>
      <c r="N214" s="168">
        <v>31532</v>
      </c>
      <c r="O214" s="169" t="s">
        <v>2579</v>
      </c>
      <c r="P214" s="128" t="s">
        <v>1448</v>
      </c>
      <c r="Q214" s="124">
        <v>25.88</v>
      </c>
      <c r="R214" s="129">
        <v>25.88</v>
      </c>
      <c r="S214" s="130">
        <v>56249718.698110677</v>
      </c>
      <c r="T214" s="131">
        <v>66756998.698110677</v>
      </c>
      <c r="U214" s="132">
        <v>1983</v>
      </c>
      <c r="V214" s="132" t="s">
        <v>1753</v>
      </c>
      <c r="W214" s="132">
        <v>17</v>
      </c>
      <c r="X214" s="132" t="s">
        <v>1449</v>
      </c>
      <c r="Y214" s="132">
        <v>39</v>
      </c>
      <c r="Z214" s="132">
        <v>75</v>
      </c>
      <c r="AA214" s="132">
        <f t="shared" si="24"/>
        <v>36</v>
      </c>
    </row>
    <row r="215" spans="1:27">
      <c r="A215" s="120">
        <v>258</v>
      </c>
      <c r="B215" s="120">
        <v>17</v>
      </c>
      <c r="C215" s="122" t="s">
        <v>2572</v>
      </c>
      <c r="D215" s="122" t="s">
        <v>2670</v>
      </c>
      <c r="E215" s="123" t="s">
        <v>2671</v>
      </c>
      <c r="F215" s="123" t="s">
        <v>2672</v>
      </c>
      <c r="G215" s="123" t="s">
        <v>2673</v>
      </c>
      <c r="H215" s="121">
        <v>49</v>
      </c>
      <c r="I215" s="124">
        <v>13.2</v>
      </c>
      <c r="J215" s="125" t="s">
        <v>2674</v>
      </c>
      <c r="K215" s="166" t="s">
        <v>2675</v>
      </c>
      <c r="L215" s="120"/>
      <c r="M215" s="169">
        <v>990</v>
      </c>
      <c r="N215" s="168">
        <v>31532</v>
      </c>
      <c r="O215" s="169" t="s">
        <v>2579</v>
      </c>
      <c r="P215" s="128" t="s">
        <v>1448</v>
      </c>
      <c r="Q215" s="124">
        <v>13.2</v>
      </c>
      <c r="R215" s="129">
        <v>13.2</v>
      </c>
      <c r="S215" s="130">
        <v>28689964.714646868</v>
      </c>
      <c r="T215" s="131">
        <v>34049164.714646868</v>
      </c>
      <c r="U215" s="132">
        <v>1983</v>
      </c>
      <c r="V215" s="132" t="s">
        <v>1753</v>
      </c>
      <c r="W215" s="132">
        <v>17</v>
      </c>
      <c r="X215" s="132" t="s">
        <v>1449</v>
      </c>
      <c r="Y215" s="132">
        <v>39</v>
      </c>
      <c r="Z215" s="132">
        <v>75</v>
      </c>
      <c r="AA215" s="132">
        <f t="shared" si="24"/>
        <v>36</v>
      </c>
    </row>
    <row r="216" spans="1:27">
      <c r="A216" s="120">
        <v>259</v>
      </c>
      <c r="B216" s="120">
        <v>18</v>
      </c>
      <c r="C216" s="122" t="s">
        <v>2572</v>
      </c>
      <c r="D216" s="122" t="s">
        <v>2676</v>
      </c>
      <c r="E216" s="123" t="s">
        <v>2677</v>
      </c>
      <c r="F216" s="123" t="s">
        <v>2678</v>
      </c>
      <c r="G216" s="123" t="s">
        <v>2679</v>
      </c>
      <c r="H216" s="121">
        <v>50</v>
      </c>
      <c r="I216" s="124">
        <v>13.2</v>
      </c>
      <c r="J216" s="125" t="s">
        <v>2680</v>
      </c>
      <c r="K216" s="166" t="s">
        <v>2681</v>
      </c>
      <c r="L216" s="120"/>
      <c r="M216" s="169">
        <v>990</v>
      </c>
      <c r="N216" s="168">
        <v>31532</v>
      </c>
      <c r="O216" s="169" t="s">
        <v>2579</v>
      </c>
      <c r="P216" s="128" t="s">
        <v>1448</v>
      </c>
      <c r="Q216" s="124">
        <v>13.2</v>
      </c>
      <c r="R216" s="129">
        <v>13.2</v>
      </c>
      <c r="S216" s="130">
        <v>28689964.714646868</v>
      </c>
      <c r="T216" s="131">
        <v>34049164.714646868</v>
      </c>
      <c r="U216" s="132">
        <v>1983</v>
      </c>
      <c r="V216" s="132" t="s">
        <v>1753</v>
      </c>
      <c r="W216" s="132">
        <v>17</v>
      </c>
      <c r="X216" s="132" t="s">
        <v>1449</v>
      </c>
      <c r="Y216" s="132">
        <v>39</v>
      </c>
      <c r="Z216" s="132">
        <v>75</v>
      </c>
      <c r="AA216" s="132">
        <f t="shared" si="24"/>
        <v>36</v>
      </c>
    </row>
    <row r="217" spans="1:27">
      <c r="A217" s="120">
        <v>260</v>
      </c>
      <c r="B217" s="120">
        <v>19</v>
      </c>
      <c r="C217" s="122" t="s">
        <v>2572</v>
      </c>
      <c r="D217" s="122" t="s">
        <v>2682</v>
      </c>
      <c r="E217" s="123" t="s">
        <v>2683</v>
      </c>
      <c r="F217" s="123" t="s">
        <v>2684</v>
      </c>
      <c r="G217" s="123" t="s">
        <v>2685</v>
      </c>
      <c r="H217" s="121">
        <v>51</v>
      </c>
      <c r="I217" s="124">
        <v>13.2</v>
      </c>
      <c r="J217" s="125" t="s">
        <v>2686</v>
      </c>
      <c r="K217" s="166" t="s">
        <v>2687</v>
      </c>
      <c r="L217" s="120"/>
      <c r="M217" s="169">
        <v>990</v>
      </c>
      <c r="N217" s="168">
        <v>31532</v>
      </c>
      <c r="O217" s="169" t="s">
        <v>2579</v>
      </c>
      <c r="P217" s="128" t="s">
        <v>1448</v>
      </c>
      <c r="Q217" s="124">
        <v>13.2</v>
      </c>
      <c r="R217" s="129">
        <v>13.2</v>
      </c>
      <c r="S217" s="130">
        <v>28689964.714646868</v>
      </c>
      <c r="T217" s="131">
        <v>34049164.714646868</v>
      </c>
      <c r="U217" s="132">
        <v>1983</v>
      </c>
      <c r="V217" s="132" t="s">
        <v>1753</v>
      </c>
      <c r="W217" s="132">
        <v>17</v>
      </c>
      <c r="X217" s="132" t="s">
        <v>1449</v>
      </c>
      <c r="Y217" s="132">
        <v>39</v>
      </c>
      <c r="Z217" s="132">
        <v>75</v>
      </c>
      <c r="AA217" s="132">
        <f t="shared" si="24"/>
        <v>36</v>
      </c>
    </row>
    <row r="218" spans="1:27" s="100" customFormat="1" ht="13.75" customHeight="1">
      <c r="A218" s="136"/>
      <c r="B218" s="136">
        <v>19</v>
      </c>
      <c r="C218" s="138" t="s">
        <v>882</v>
      </c>
      <c r="D218" s="138"/>
      <c r="E218" s="139" t="s">
        <v>829</v>
      </c>
      <c r="F218" s="139"/>
      <c r="G218" s="139"/>
      <c r="H218" s="141"/>
      <c r="I218" s="152">
        <v>818.81</v>
      </c>
      <c r="J218" s="141">
        <v>0</v>
      </c>
      <c r="K218" s="142"/>
      <c r="L218" s="136"/>
      <c r="M218" s="143"/>
      <c r="N218" s="144"/>
      <c r="O218" s="136"/>
      <c r="P218" s="145"/>
      <c r="Q218" s="152">
        <v>818.81</v>
      </c>
      <c r="R218" s="171">
        <f t="shared" ref="R218" si="25">SUM(R199:R217)</f>
        <v>818.81</v>
      </c>
      <c r="S218" s="146">
        <f>SUM(S199:S217)</f>
        <v>1779668940</v>
      </c>
      <c r="T218" s="147">
        <v>2112105800</v>
      </c>
      <c r="U218" s="148"/>
      <c r="V218" s="148"/>
      <c r="W218" s="148"/>
      <c r="X218" s="148"/>
      <c r="Y218" s="149"/>
      <c r="Z218" s="149"/>
      <c r="AA218" s="148"/>
    </row>
    <row r="219" spans="1:27">
      <c r="A219" s="120">
        <v>261</v>
      </c>
      <c r="B219" s="121">
        <v>1</v>
      </c>
      <c r="C219" s="122" t="s">
        <v>2688</v>
      </c>
      <c r="D219" s="122" t="s">
        <v>2689</v>
      </c>
      <c r="E219" s="163" t="s">
        <v>2690</v>
      </c>
      <c r="F219" s="123" t="s">
        <v>2691</v>
      </c>
      <c r="G219" s="123" t="s">
        <v>2692</v>
      </c>
      <c r="H219" s="120" t="s">
        <v>2688</v>
      </c>
      <c r="I219" s="175" t="s">
        <v>2693</v>
      </c>
      <c r="J219" s="125" t="s">
        <v>2694</v>
      </c>
      <c r="K219" s="128" t="s">
        <v>2695</v>
      </c>
      <c r="L219" s="120"/>
      <c r="M219" s="120" t="s">
        <v>2696</v>
      </c>
      <c r="N219" s="127">
        <v>38334</v>
      </c>
      <c r="O219" s="120" t="s">
        <v>2697</v>
      </c>
      <c r="P219" s="128" t="s">
        <v>2554</v>
      </c>
      <c r="Q219" s="175" t="s">
        <v>2693</v>
      </c>
      <c r="R219" s="176">
        <v>17.64</v>
      </c>
      <c r="S219" s="130">
        <v>14464800</v>
      </c>
      <c r="T219" s="131">
        <v>54064306.799999997</v>
      </c>
      <c r="U219" s="132">
        <v>1989</v>
      </c>
      <c r="V219" s="132" t="s">
        <v>2698</v>
      </c>
      <c r="W219" s="132">
        <v>1</v>
      </c>
      <c r="X219" s="132" t="s">
        <v>2699</v>
      </c>
      <c r="Y219" s="132">
        <v>33</v>
      </c>
      <c r="Z219" s="132">
        <v>75</v>
      </c>
      <c r="AA219" s="132">
        <f>+Z219-Y219</f>
        <v>42</v>
      </c>
    </row>
    <row r="220" spans="1:27" s="100" customFormat="1" ht="10.5">
      <c r="A220" s="136"/>
      <c r="B220" s="137">
        <v>1</v>
      </c>
      <c r="C220" s="138" t="s">
        <v>882</v>
      </c>
      <c r="D220" s="139"/>
      <c r="E220" s="139"/>
      <c r="F220" s="139" t="s">
        <v>2700</v>
      </c>
      <c r="G220" s="137"/>
      <c r="H220" s="152"/>
      <c r="I220" s="177">
        <f>SUM(I219)</f>
        <v>0</v>
      </c>
      <c r="J220" s="141">
        <v>0</v>
      </c>
      <c r="K220" s="136"/>
      <c r="L220" s="136"/>
      <c r="M220" s="178"/>
      <c r="N220" s="136"/>
      <c r="O220" s="145"/>
      <c r="P220" s="136"/>
      <c r="Q220" s="177">
        <f>SUM(Q219)</f>
        <v>0</v>
      </c>
      <c r="R220" s="146">
        <f t="shared" ref="R220:S220" si="26">SUM(R219)</f>
        <v>17.64</v>
      </c>
      <c r="S220" s="146">
        <f t="shared" si="26"/>
        <v>14464800</v>
      </c>
      <c r="T220" s="147">
        <v>54064306.799999997</v>
      </c>
      <c r="U220" s="148"/>
      <c r="V220" s="148"/>
      <c r="W220" s="148"/>
      <c r="X220" s="148"/>
      <c r="Y220" s="149">
        <f t="shared" ref="Y220:AA220" si="27">SUM(Y219)</f>
        <v>33</v>
      </c>
      <c r="Z220" s="149">
        <f t="shared" si="27"/>
        <v>75</v>
      </c>
      <c r="AA220" s="148">
        <f t="shared" si="27"/>
        <v>42</v>
      </c>
    </row>
    <row r="221" spans="1:27" ht="11.25" customHeight="1">
      <c r="A221" s="120">
        <v>262</v>
      </c>
      <c r="B221" s="121">
        <v>1</v>
      </c>
      <c r="C221" s="122" t="s">
        <v>2701</v>
      </c>
      <c r="D221" s="122" t="s">
        <v>2702</v>
      </c>
      <c r="E221" s="122" t="s">
        <v>2703</v>
      </c>
      <c r="F221" s="151" t="s">
        <v>2704</v>
      </c>
      <c r="G221" s="123" t="s">
        <v>2705</v>
      </c>
      <c r="H221" s="120" t="s">
        <v>2706</v>
      </c>
      <c r="I221" s="124">
        <v>155.63</v>
      </c>
      <c r="J221" s="125" t="s">
        <v>2707</v>
      </c>
      <c r="K221" s="126" t="s">
        <v>2708</v>
      </c>
      <c r="L221" s="120"/>
      <c r="M221" s="120">
        <v>7093</v>
      </c>
      <c r="N221" s="127">
        <v>33948</v>
      </c>
      <c r="O221" s="120" t="s">
        <v>2709</v>
      </c>
      <c r="P221" s="128" t="s">
        <v>1448</v>
      </c>
      <c r="Q221" s="124">
        <v>155.63</v>
      </c>
      <c r="R221" s="133">
        <v>155.63</v>
      </c>
      <c r="S221" s="130">
        <v>331060678.90535915</v>
      </c>
      <c r="T221" s="131">
        <v>420167878.90535915</v>
      </c>
      <c r="U221" s="132">
        <v>1991</v>
      </c>
      <c r="V221" s="132" t="s">
        <v>870</v>
      </c>
      <c r="W221" s="132">
        <v>6</v>
      </c>
      <c r="X221" s="132" t="s">
        <v>1449</v>
      </c>
      <c r="Y221" s="132">
        <v>30</v>
      </c>
      <c r="Z221" s="132">
        <v>75</v>
      </c>
      <c r="AA221" s="132">
        <f>+Z221-Y221</f>
        <v>45</v>
      </c>
    </row>
    <row r="222" spans="1:27">
      <c r="A222" s="120">
        <v>263</v>
      </c>
      <c r="B222" s="121">
        <v>2</v>
      </c>
      <c r="C222" s="122" t="s">
        <v>2701</v>
      </c>
      <c r="D222" s="122" t="s">
        <v>2710</v>
      </c>
      <c r="E222" s="122" t="s">
        <v>2703</v>
      </c>
      <c r="F222" s="151" t="s">
        <v>2711</v>
      </c>
      <c r="G222" s="123" t="s">
        <v>2712</v>
      </c>
      <c r="H222" s="120" t="s">
        <v>2713</v>
      </c>
      <c r="I222" s="124">
        <v>54.85</v>
      </c>
      <c r="J222" s="125" t="s">
        <v>2714</v>
      </c>
      <c r="K222" s="126" t="s">
        <v>2715</v>
      </c>
      <c r="L222" s="121"/>
      <c r="M222" s="120">
        <v>7093</v>
      </c>
      <c r="N222" s="127">
        <v>33948</v>
      </c>
      <c r="O222" s="120" t="s">
        <v>2709</v>
      </c>
      <c r="P222" s="128" t="s">
        <v>1448</v>
      </c>
      <c r="Q222" s="124">
        <v>54.85</v>
      </c>
      <c r="R222" s="133">
        <v>54.85</v>
      </c>
      <c r="S222" s="130">
        <v>116678521.09464082</v>
      </c>
      <c r="T222" s="131">
        <v>148128121.09464082</v>
      </c>
      <c r="U222" s="132">
        <v>1991</v>
      </c>
      <c r="V222" s="132" t="s">
        <v>870</v>
      </c>
      <c r="W222" s="132">
        <v>6</v>
      </c>
      <c r="X222" s="132" t="s">
        <v>1449</v>
      </c>
      <c r="Y222" s="132">
        <v>30</v>
      </c>
      <c r="Z222" s="132">
        <v>75</v>
      </c>
      <c r="AA222" s="132">
        <f>+Z222-Y222</f>
        <v>45</v>
      </c>
    </row>
    <row r="223" spans="1:27" s="100" customFormat="1" ht="10.5">
      <c r="A223" s="136"/>
      <c r="B223" s="137">
        <v>2</v>
      </c>
      <c r="C223" s="138" t="s">
        <v>882</v>
      </c>
      <c r="D223" s="138"/>
      <c r="E223" s="138"/>
      <c r="F223" s="139" t="s">
        <v>829</v>
      </c>
      <c r="G223" s="139"/>
      <c r="H223" s="136"/>
      <c r="I223" s="152">
        <f>SUM(I221:I222)</f>
        <v>210.48</v>
      </c>
      <c r="J223" s="141">
        <v>0</v>
      </c>
      <c r="K223" s="142"/>
      <c r="L223" s="136"/>
      <c r="M223" s="143"/>
      <c r="N223" s="144"/>
      <c r="O223" s="136"/>
      <c r="P223" s="145"/>
      <c r="Q223" s="152">
        <f>SUM(Q221:Q222)</f>
        <v>210.48</v>
      </c>
      <c r="R223" s="171">
        <f>SUM(R221:R222)</f>
        <v>210.48</v>
      </c>
      <c r="S223" s="146">
        <f>SUM(S221:S222)</f>
        <v>447739200</v>
      </c>
      <c r="T223" s="147">
        <v>568296000</v>
      </c>
      <c r="U223" s="148"/>
      <c r="V223" s="148"/>
      <c r="W223" s="148"/>
      <c r="X223" s="148"/>
      <c r="Y223" s="148"/>
      <c r="Z223" s="148"/>
      <c r="AA223" s="148"/>
    </row>
    <row r="224" spans="1:27" ht="20.399999999999999" customHeight="1">
      <c r="A224" s="120">
        <v>264</v>
      </c>
      <c r="B224" s="120">
        <v>1</v>
      </c>
      <c r="C224" s="122" t="s">
        <v>2716</v>
      </c>
      <c r="D224" s="122" t="s">
        <v>2717</v>
      </c>
      <c r="E224" s="123" t="s">
        <v>2718</v>
      </c>
      <c r="F224" s="123" t="s">
        <v>2719</v>
      </c>
      <c r="G224" s="123" t="s">
        <v>2720</v>
      </c>
      <c r="H224" s="120">
        <v>202</v>
      </c>
      <c r="I224" s="124">
        <v>34.06</v>
      </c>
      <c r="J224" s="125" t="s">
        <v>2721</v>
      </c>
      <c r="K224" s="166" t="s">
        <v>2722</v>
      </c>
      <c r="L224" s="120"/>
      <c r="M224" s="120">
        <v>3527</v>
      </c>
      <c r="N224" s="127">
        <v>33078</v>
      </c>
      <c r="O224" s="120" t="s">
        <v>2723</v>
      </c>
      <c r="P224" s="128" t="s">
        <v>1448</v>
      </c>
      <c r="Q224" s="124">
        <v>34.06</v>
      </c>
      <c r="R224" s="179">
        <v>34.06</v>
      </c>
      <c r="S224" s="130">
        <v>92107226.322082937</v>
      </c>
      <c r="T224" s="131">
        <v>183892634.32208294</v>
      </c>
      <c r="U224" s="132">
        <f>2022-33</f>
        <v>1989</v>
      </c>
      <c r="V224" s="132" t="s">
        <v>870</v>
      </c>
      <c r="W224" s="132">
        <v>2</v>
      </c>
      <c r="X224" s="132" t="s">
        <v>1449</v>
      </c>
      <c r="Y224" s="132">
        <v>33</v>
      </c>
      <c r="Z224" s="132">
        <v>75</v>
      </c>
      <c r="AA224" s="132">
        <f>+Z224-Y224</f>
        <v>42</v>
      </c>
    </row>
    <row r="225" spans="1:27">
      <c r="A225" s="120">
        <v>265</v>
      </c>
      <c r="B225" s="120">
        <v>2</v>
      </c>
      <c r="C225" s="122" t="s">
        <v>2716</v>
      </c>
      <c r="D225" s="122" t="s">
        <v>2724</v>
      </c>
      <c r="E225" s="123" t="s">
        <v>2725</v>
      </c>
      <c r="F225" s="123" t="s">
        <v>2726</v>
      </c>
      <c r="G225" s="123" t="s">
        <v>2727</v>
      </c>
      <c r="H225" s="120">
        <v>203</v>
      </c>
      <c r="I225" s="124">
        <v>28.16</v>
      </c>
      <c r="J225" s="125" t="s">
        <v>2728</v>
      </c>
      <c r="K225" s="166" t="s">
        <v>2729</v>
      </c>
      <c r="L225" s="120"/>
      <c r="M225" s="120">
        <v>3527</v>
      </c>
      <c r="N225" s="127">
        <v>33078</v>
      </c>
      <c r="O225" s="120" t="s">
        <v>2723</v>
      </c>
      <c r="P225" s="128" t="s">
        <v>1448</v>
      </c>
      <c r="Q225" s="124">
        <v>28.16</v>
      </c>
      <c r="R225" s="179">
        <v>28.16</v>
      </c>
      <c r="S225" s="130">
        <v>76152069.677917078</v>
      </c>
      <c r="T225" s="131">
        <v>152095365.67791706</v>
      </c>
      <c r="U225" s="132">
        <v>1987</v>
      </c>
      <c r="V225" s="132" t="s">
        <v>870</v>
      </c>
      <c r="W225" s="132">
        <v>2</v>
      </c>
      <c r="X225" s="132" t="s">
        <v>1449</v>
      </c>
      <c r="Y225" s="132">
        <v>33</v>
      </c>
      <c r="Z225" s="132">
        <v>75</v>
      </c>
      <c r="AA225" s="132">
        <f>+Z225-Y225</f>
        <v>42</v>
      </c>
    </row>
    <row r="226" spans="1:27" s="100" customFormat="1" ht="10.5">
      <c r="A226" s="136"/>
      <c r="B226" s="136">
        <v>2</v>
      </c>
      <c r="C226" s="138" t="s">
        <v>882</v>
      </c>
      <c r="D226" s="138"/>
      <c r="E226" s="139" t="s">
        <v>829</v>
      </c>
      <c r="F226" s="139"/>
      <c r="G226" s="139"/>
      <c r="H226" s="141"/>
      <c r="I226" s="152">
        <v>62.22</v>
      </c>
      <c r="J226" s="141">
        <v>0</v>
      </c>
      <c r="K226" s="142"/>
      <c r="L226" s="136"/>
      <c r="M226" s="143"/>
      <c r="N226" s="144"/>
      <c r="O226" s="136"/>
      <c r="P226" s="145"/>
      <c r="Q226" s="152">
        <v>62.22</v>
      </c>
      <c r="R226" s="171">
        <f t="shared" ref="R226:S226" si="28">SUM(R224:R225)</f>
        <v>62.22</v>
      </c>
      <c r="S226" s="146">
        <f t="shared" si="28"/>
        <v>168259296</v>
      </c>
      <c r="T226" s="147">
        <v>335988000</v>
      </c>
      <c r="U226" s="148"/>
      <c r="V226" s="148"/>
      <c r="W226" s="148"/>
      <c r="X226" s="148"/>
      <c r="Y226" s="148"/>
      <c r="Z226" s="148"/>
      <c r="AA226" s="148"/>
    </row>
    <row r="227" spans="1:27" ht="37.5" customHeight="1">
      <c r="A227" s="120">
        <v>266</v>
      </c>
      <c r="B227" s="120">
        <v>1</v>
      </c>
      <c r="C227" s="122" t="s">
        <v>2730</v>
      </c>
      <c r="D227" s="122" t="s">
        <v>2731</v>
      </c>
      <c r="E227" s="123" t="s">
        <v>2732</v>
      </c>
      <c r="F227" s="123" t="s">
        <v>2733</v>
      </c>
      <c r="G227" s="123" t="s">
        <v>2734</v>
      </c>
      <c r="H227" s="120" t="s">
        <v>2735</v>
      </c>
      <c r="I227" s="124">
        <v>160.09</v>
      </c>
      <c r="J227" s="125" t="s">
        <v>2736</v>
      </c>
      <c r="K227" s="166" t="s">
        <v>2737</v>
      </c>
      <c r="L227" s="120"/>
      <c r="M227" s="120">
        <v>849</v>
      </c>
      <c r="N227" s="127">
        <v>34465</v>
      </c>
      <c r="O227" s="120" t="s">
        <v>2730</v>
      </c>
      <c r="P227" s="128" t="s">
        <v>1448</v>
      </c>
      <c r="Q227" s="124">
        <v>160.09</v>
      </c>
      <c r="R227" s="133">
        <v>160.09</v>
      </c>
      <c r="S227" s="130">
        <v>253798681.5</v>
      </c>
      <c r="T227" s="131">
        <v>392088216.50999999</v>
      </c>
      <c r="U227" s="132">
        <v>1993</v>
      </c>
      <c r="V227" s="132" t="s">
        <v>2443</v>
      </c>
      <c r="W227" s="132">
        <v>2</v>
      </c>
      <c r="X227" s="132" t="s">
        <v>1449</v>
      </c>
      <c r="Y227" s="132">
        <v>29</v>
      </c>
      <c r="Z227" s="132">
        <v>75</v>
      </c>
      <c r="AA227" s="132">
        <f>+Z227-Y227</f>
        <v>46</v>
      </c>
    </row>
    <row r="228" spans="1:27" s="100" customFormat="1" ht="10.5">
      <c r="A228" s="136"/>
      <c r="B228" s="136">
        <v>1</v>
      </c>
      <c r="C228" s="138" t="s">
        <v>882</v>
      </c>
      <c r="D228" s="138"/>
      <c r="E228" s="139" t="s">
        <v>829</v>
      </c>
      <c r="F228" s="139"/>
      <c r="G228" s="139"/>
      <c r="H228" s="136">
        <v>2</v>
      </c>
      <c r="I228" s="152">
        <v>160.09</v>
      </c>
      <c r="J228" s="141">
        <v>0</v>
      </c>
      <c r="K228" s="142"/>
      <c r="L228" s="136"/>
      <c r="M228" s="143"/>
      <c r="N228" s="144"/>
      <c r="O228" s="136"/>
      <c r="P228" s="145"/>
      <c r="Q228" s="152">
        <v>160.09</v>
      </c>
      <c r="R228" s="146">
        <f t="shared" ref="R228:S228" si="29">SUM(R227)</f>
        <v>160.09</v>
      </c>
      <c r="S228" s="146">
        <f t="shared" si="29"/>
        <v>253798681.5</v>
      </c>
      <c r="T228" s="147">
        <v>392088216.50999999</v>
      </c>
      <c r="U228" s="148"/>
      <c r="V228" s="148"/>
      <c r="W228" s="148"/>
      <c r="X228" s="148"/>
      <c r="Y228" s="148">
        <f t="shared" ref="Y228:AA228" si="30">SUM(Y227)</f>
        <v>29</v>
      </c>
      <c r="Z228" s="148">
        <f t="shared" si="30"/>
        <v>75</v>
      </c>
      <c r="AA228" s="148">
        <f t="shared" si="30"/>
        <v>46</v>
      </c>
    </row>
    <row r="229" spans="1:27">
      <c r="A229" s="120">
        <v>268</v>
      </c>
      <c r="B229" s="120">
        <v>1</v>
      </c>
      <c r="C229" s="122" t="s">
        <v>2738</v>
      </c>
      <c r="D229" s="122" t="s">
        <v>2739</v>
      </c>
      <c r="E229" s="123" t="s">
        <v>2740</v>
      </c>
      <c r="F229" s="123" t="s">
        <v>2741</v>
      </c>
      <c r="G229" s="123" t="s">
        <v>2742</v>
      </c>
      <c r="H229" s="120">
        <v>406</v>
      </c>
      <c r="I229" s="124">
        <v>178.82</v>
      </c>
      <c r="J229" s="125" t="s">
        <v>2743</v>
      </c>
      <c r="K229" s="166" t="s">
        <v>2744</v>
      </c>
      <c r="L229" s="120"/>
      <c r="M229" s="120">
        <v>1462</v>
      </c>
      <c r="N229" s="127">
        <v>33066</v>
      </c>
      <c r="O229" s="120" t="s">
        <v>2745</v>
      </c>
      <c r="P229" s="128" t="s">
        <v>1448</v>
      </c>
      <c r="Q229" s="124">
        <v>178.82</v>
      </c>
      <c r="R229" s="133">
        <v>178.82</v>
      </c>
      <c r="S229" s="130">
        <v>469055999.99999994</v>
      </c>
      <c r="T229" s="131">
        <v>572224000</v>
      </c>
      <c r="U229" s="132">
        <v>1989</v>
      </c>
      <c r="V229" s="132" t="s">
        <v>870</v>
      </c>
      <c r="W229" s="132">
        <v>5</v>
      </c>
      <c r="X229" s="132" t="s">
        <v>1449</v>
      </c>
      <c r="Y229" s="133">
        <v>33</v>
      </c>
      <c r="Z229" s="133">
        <v>75</v>
      </c>
      <c r="AA229" s="133">
        <f>+Z229-Y229</f>
        <v>42</v>
      </c>
    </row>
    <row r="230" spans="1:27" s="100" customFormat="1" ht="10.5">
      <c r="A230" s="136"/>
      <c r="B230" s="136">
        <v>1</v>
      </c>
      <c r="C230" s="138" t="s">
        <v>882</v>
      </c>
      <c r="D230" s="138"/>
      <c r="E230" s="139" t="s">
        <v>829</v>
      </c>
      <c r="F230" s="139"/>
      <c r="G230" s="139"/>
      <c r="H230" s="136"/>
      <c r="I230" s="152">
        <v>178.82</v>
      </c>
      <c r="J230" s="141">
        <v>0</v>
      </c>
      <c r="K230" s="142"/>
      <c r="L230" s="136"/>
      <c r="M230" s="143"/>
      <c r="N230" s="144"/>
      <c r="O230" s="136"/>
      <c r="P230" s="145"/>
      <c r="Q230" s="152">
        <v>178.82</v>
      </c>
      <c r="R230" s="146">
        <f t="shared" ref="R230:S230" si="31">SUM(R229)</f>
        <v>178.82</v>
      </c>
      <c r="S230" s="146">
        <f t="shared" si="31"/>
        <v>469055999.99999994</v>
      </c>
      <c r="T230" s="147">
        <v>572224000</v>
      </c>
      <c r="U230" s="153"/>
      <c r="V230" s="153"/>
      <c r="W230" s="153"/>
      <c r="X230" s="153"/>
      <c r="Y230" s="146">
        <f t="shared" ref="Y230:AA230" si="32">SUM(Y229)</f>
        <v>33</v>
      </c>
      <c r="Z230" s="146">
        <f t="shared" si="32"/>
        <v>75</v>
      </c>
      <c r="AA230" s="146">
        <f t="shared" si="32"/>
        <v>42</v>
      </c>
    </row>
    <row r="231" spans="1:27" ht="10.5" customHeight="1">
      <c r="A231" s="120">
        <v>269</v>
      </c>
      <c r="B231" s="121">
        <v>1</v>
      </c>
      <c r="C231" s="122" t="s">
        <v>2746</v>
      </c>
      <c r="D231" s="180" t="s">
        <v>2747</v>
      </c>
      <c r="E231" s="180" t="s">
        <v>2747</v>
      </c>
      <c r="F231" s="180" t="s">
        <v>2747</v>
      </c>
      <c r="G231" s="180" t="s">
        <v>2747</v>
      </c>
      <c r="H231" s="120">
        <v>4</v>
      </c>
      <c r="I231" s="124">
        <v>10</v>
      </c>
      <c r="J231" s="125" t="s">
        <v>2748</v>
      </c>
      <c r="K231" s="126" t="s">
        <v>2749</v>
      </c>
      <c r="L231" s="121"/>
      <c r="M231" s="121">
        <v>3743</v>
      </c>
      <c r="N231" s="127">
        <v>41639</v>
      </c>
      <c r="O231" s="121" t="s">
        <v>2750</v>
      </c>
      <c r="P231" s="128" t="s">
        <v>1448</v>
      </c>
      <c r="Q231" s="124">
        <v>10</v>
      </c>
      <c r="R231" s="129">
        <v>43.57</v>
      </c>
      <c r="S231" s="130">
        <v>297941806.53716683</v>
      </c>
      <c r="T231" s="131">
        <v>315791806.53716683</v>
      </c>
      <c r="U231" s="132">
        <v>2013</v>
      </c>
      <c r="V231" s="132" t="s">
        <v>870</v>
      </c>
      <c r="W231" s="132">
        <v>8</v>
      </c>
      <c r="X231" s="132" t="s">
        <v>1449</v>
      </c>
      <c r="Y231" s="133">
        <v>9</v>
      </c>
      <c r="Z231" s="133">
        <v>75</v>
      </c>
      <c r="AA231" s="133">
        <f>+Z231-Y231</f>
        <v>66</v>
      </c>
    </row>
    <row r="232" spans="1:27" ht="10.5" customHeight="1">
      <c r="A232" s="120">
        <v>270</v>
      </c>
      <c r="B232" s="121">
        <v>2</v>
      </c>
      <c r="C232" s="122" t="s">
        <v>2746</v>
      </c>
      <c r="D232" s="180" t="s">
        <v>2751</v>
      </c>
      <c r="E232" s="180" t="s">
        <v>2751</v>
      </c>
      <c r="F232" s="180" t="s">
        <v>2751</v>
      </c>
      <c r="G232" s="180" t="s">
        <v>2751</v>
      </c>
      <c r="H232" s="120">
        <v>5</v>
      </c>
      <c r="I232" s="124">
        <v>24</v>
      </c>
      <c r="J232" s="125" t="s">
        <v>2752</v>
      </c>
      <c r="K232" s="126" t="s">
        <v>2753</v>
      </c>
      <c r="L232" s="121"/>
      <c r="M232" s="121">
        <v>3743</v>
      </c>
      <c r="N232" s="127">
        <v>41639</v>
      </c>
      <c r="O232" s="121" t="s">
        <v>2750</v>
      </c>
      <c r="P232" s="128" t="s">
        <v>1448</v>
      </c>
      <c r="Q232" s="124">
        <v>24</v>
      </c>
      <c r="R232" s="129">
        <v>113</v>
      </c>
      <c r="S232" s="130">
        <v>772720315.32476139</v>
      </c>
      <c r="T232" s="131">
        <v>815560315.32476139</v>
      </c>
      <c r="U232" s="132">
        <v>2013</v>
      </c>
      <c r="V232" s="132" t="s">
        <v>870</v>
      </c>
      <c r="W232" s="132">
        <v>8</v>
      </c>
      <c r="X232" s="132" t="s">
        <v>1449</v>
      </c>
      <c r="Y232" s="133">
        <v>9</v>
      </c>
      <c r="Z232" s="133">
        <v>75</v>
      </c>
      <c r="AA232" s="133">
        <f>+Z232-Y232</f>
        <v>66</v>
      </c>
    </row>
    <row r="233" spans="1:27" ht="10.5" customHeight="1">
      <c r="A233" s="120">
        <v>271</v>
      </c>
      <c r="B233" s="121">
        <v>3</v>
      </c>
      <c r="C233" s="122" t="s">
        <v>2746</v>
      </c>
      <c r="D233" s="180" t="s">
        <v>2754</v>
      </c>
      <c r="E233" s="180" t="s">
        <v>2755</v>
      </c>
      <c r="F233" s="180" t="s">
        <v>2755</v>
      </c>
      <c r="G233" s="180" t="s">
        <v>2754</v>
      </c>
      <c r="H233" s="120">
        <v>3</v>
      </c>
      <c r="I233" s="124">
        <v>2</v>
      </c>
      <c r="J233" s="125" t="s">
        <v>2756</v>
      </c>
      <c r="K233" s="126" t="s">
        <v>2757</v>
      </c>
      <c r="L233" s="121"/>
      <c r="M233" s="121">
        <v>3743</v>
      </c>
      <c r="N233" s="127">
        <v>41639</v>
      </c>
      <c r="O233" s="121" t="s">
        <v>2750</v>
      </c>
      <c r="P233" s="128" t="s">
        <v>1448</v>
      </c>
      <c r="Q233" s="124">
        <v>2</v>
      </c>
      <c r="R233" s="129">
        <v>12.32</v>
      </c>
      <c r="S233" s="130">
        <v>84247029.069035932</v>
      </c>
      <c r="T233" s="131">
        <v>87817029.069035932</v>
      </c>
      <c r="U233" s="132">
        <v>2013</v>
      </c>
      <c r="V233" s="132" t="s">
        <v>1753</v>
      </c>
      <c r="W233" s="132">
        <v>8</v>
      </c>
      <c r="X233" s="132" t="s">
        <v>1449</v>
      </c>
      <c r="Y233" s="133">
        <v>9</v>
      </c>
      <c r="Z233" s="133">
        <v>75</v>
      </c>
      <c r="AA233" s="133">
        <f>+Z233-Y233</f>
        <v>66</v>
      </c>
    </row>
    <row r="234" spans="1:27" ht="10.5" customHeight="1">
      <c r="A234" s="120">
        <v>272</v>
      </c>
      <c r="B234" s="121">
        <v>4</v>
      </c>
      <c r="C234" s="122" t="s">
        <v>2746</v>
      </c>
      <c r="D234" s="180" t="s">
        <v>2758</v>
      </c>
      <c r="E234" s="180" t="s">
        <v>2759</v>
      </c>
      <c r="F234" s="180" t="s">
        <v>2759</v>
      </c>
      <c r="G234" s="180" t="s">
        <v>2758</v>
      </c>
      <c r="H234" s="120">
        <v>5</v>
      </c>
      <c r="I234" s="124">
        <v>2</v>
      </c>
      <c r="J234" s="125" t="s">
        <v>2760</v>
      </c>
      <c r="K234" s="126" t="s">
        <v>2761</v>
      </c>
      <c r="L234" s="121"/>
      <c r="M234" s="121">
        <v>3743</v>
      </c>
      <c r="N234" s="127">
        <v>41639</v>
      </c>
      <c r="O234" s="121" t="s">
        <v>2750</v>
      </c>
      <c r="P234" s="128" t="s">
        <v>1448</v>
      </c>
      <c r="Q234" s="124">
        <v>2</v>
      </c>
      <c r="R234" s="129">
        <v>12.32</v>
      </c>
      <c r="S234" s="130">
        <v>84247029.069035932</v>
      </c>
      <c r="T234" s="131">
        <v>87817029.069035932</v>
      </c>
      <c r="U234" s="132">
        <v>2013</v>
      </c>
      <c r="V234" s="132" t="s">
        <v>1753</v>
      </c>
      <c r="W234" s="132">
        <v>8</v>
      </c>
      <c r="X234" s="132" t="s">
        <v>1449</v>
      </c>
      <c r="Y234" s="133">
        <v>9</v>
      </c>
      <c r="Z234" s="133">
        <v>75</v>
      </c>
      <c r="AA234" s="133">
        <f>+Z234-Y234</f>
        <v>66</v>
      </c>
    </row>
    <row r="235" spans="1:27" s="100" customFormat="1" ht="10.5">
      <c r="A235" s="136"/>
      <c r="B235" s="137">
        <v>4</v>
      </c>
      <c r="C235" s="138"/>
      <c r="D235" s="138"/>
      <c r="E235" s="138"/>
      <c r="F235" s="139"/>
      <c r="G235" s="139"/>
      <c r="H235" s="136"/>
      <c r="I235" s="152">
        <f>SUM(I231:I234)</f>
        <v>38</v>
      </c>
      <c r="J235" s="141">
        <v>0</v>
      </c>
      <c r="K235" s="142"/>
      <c r="L235" s="136"/>
      <c r="M235" s="143"/>
      <c r="N235" s="144"/>
      <c r="O235" s="136"/>
      <c r="P235" s="145"/>
      <c r="Q235" s="152">
        <f>SUM(Q231:Q234)</f>
        <v>38</v>
      </c>
      <c r="R235" s="171">
        <f t="shared" ref="R235:S235" si="33">SUM(R231:R234)</f>
        <v>181.20999999999998</v>
      </c>
      <c r="S235" s="146">
        <f t="shared" si="33"/>
        <v>1239156180.0000002</v>
      </c>
      <c r="T235" s="147">
        <v>1306986180.0000002</v>
      </c>
      <c r="U235" s="153"/>
      <c r="V235" s="153"/>
      <c r="W235" s="153"/>
      <c r="X235" s="153"/>
      <c r="Y235" s="146"/>
      <c r="Z235" s="146"/>
      <c r="AA235" s="146"/>
    </row>
    <row r="236" spans="1:27" ht="5.25" customHeight="1">
      <c r="A236" s="181"/>
      <c r="B236" s="181"/>
      <c r="C236" s="157"/>
      <c r="D236" s="157"/>
      <c r="E236" s="157"/>
      <c r="F236" s="157"/>
      <c r="G236" s="157"/>
      <c r="H236" s="182"/>
      <c r="I236" s="157"/>
      <c r="J236" s="183"/>
      <c r="K236" s="184"/>
      <c r="L236" s="181"/>
      <c r="M236" s="120"/>
      <c r="N236" s="185"/>
      <c r="O236" s="181"/>
      <c r="P236" s="186"/>
      <c r="Q236" s="157"/>
      <c r="R236" s="133"/>
      <c r="S236" s="150"/>
      <c r="T236" s="150"/>
      <c r="U236" s="187"/>
      <c r="V236" s="187"/>
      <c r="W236" s="187"/>
      <c r="X236" s="187"/>
      <c r="Y236" s="133"/>
      <c r="Z236" s="133"/>
      <c r="AA236" s="133"/>
    </row>
    <row r="237" spans="1:27" s="100" customFormat="1" ht="10.5">
      <c r="A237" s="188">
        <v>272</v>
      </c>
      <c r="B237" s="189"/>
      <c r="C237" s="190"/>
      <c r="D237" s="190"/>
      <c r="E237" s="190"/>
      <c r="F237" s="190"/>
      <c r="G237" s="190"/>
      <c r="H237" s="190"/>
      <c r="I237" s="188"/>
      <c r="J237" s="191"/>
      <c r="K237" s="192"/>
      <c r="L237" s="190"/>
      <c r="M237" s="193"/>
      <c r="N237" s="194"/>
      <c r="O237" s="190"/>
      <c r="P237" s="195"/>
      <c r="Q237" s="188"/>
      <c r="R237" s="196"/>
      <c r="S237" s="196"/>
      <c r="T237" s="196"/>
      <c r="U237" s="197"/>
      <c r="V237" s="197"/>
      <c r="W237" s="197"/>
      <c r="X237" s="197"/>
      <c r="Y237" s="196"/>
      <c r="Z237" s="196"/>
      <c r="AA237" s="196"/>
    </row>
    <row r="238" spans="1:27" ht="3.75" customHeight="1">
      <c r="A238" s="120"/>
      <c r="B238" s="121"/>
      <c r="C238" s="123"/>
      <c r="D238" s="123"/>
      <c r="E238" s="123"/>
      <c r="F238" s="123"/>
      <c r="G238" s="123"/>
      <c r="H238" s="123"/>
      <c r="I238" s="120"/>
      <c r="J238" s="125"/>
      <c r="K238" s="126"/>
      <c r="L238" s="123"/>
      <c r="M238" s="120"/>
      <c r="N238" s="198"/>
      <c r="O238" s="123"/>
      <c r="P238" s="128"/>
      <c r="Q238" s="120"/>
      <c r="R238" s="134"/>
      <c r="S238" s="134"/>
      <c r="T238" s="134"/>
      <c r="U238" s="132"/>
      <c r="V238" s="132"/>
      <c r="W238" s="132"/>
      <c r="X238" s="132"/>
      <c r="Y238" s="134"/>
      <c r="Z238" s="134"/>
      <c r="AA238" s="132"/>
    </row>
    <row r="239" spans="1:27" s="100" customFormat="1" ht="10.5">
      <c r="A239" s="199"/>
      <c r="B239" s="200"/>
      <c r="C239" s="201"/>
      <c r="D239" s="201"/>
      <c r="E239" s="201"/>
      <c r="F239" s="201"/>
      <c r="G239" s="201"/>
      <c r="H239" s="199"/>
      <c r="I239" s="201"/>
      <c r="J239" s="202"/>
      <c r="K239" s="203"/>
      <c r="L239" s="199"/>
      <c r="M239" s="204"/>
      <c r="N239" s="205"/>
      <c r="O239" s="199"/>
      <c r="P239" s="206"/>
      <c r="Q239" s="201"/>
      <c r="R239" s="207"/>
      <c r="S239" s="207"/>
      <c r="T239" s="207"/>
      <c r="U239" s="208"/>
      <c r="V239" s="208"/>
      <c r="W239" s="208"/>
      <c r="X239" s="208"/>
      <c r="Y239" s="207"/>
      <c r="Z239" s="207"/>
      <c r="AA239" s="208"/>
    </row>
    <row r="240" spans="1:27" s="95" customFormat="1">
      <c r="B240" s="96"/>
      <c r="C240" s="107"/>
      <c r="D240" s="107"/>
      <c r="E240" s="107"/>
      <c r="F240" s="107"/>
      <c r="G240" s="107"/>
      <c r="H240" s="107"/>
      <c r="J240" s="209" t="s">
        <v>2762</v>
      </c>
      <c r="K240" s="210"/>
      <c r="L240" s="107"/>
      <c r="N240" s="211"/>
      <c r="O240" s="107"/>
      <c r="P240" s="212"/>
      <c r="R240" s="213"/>
      <c r="S240" s="214"/>
      <c r="T240" s="214"/>
      <c r="U240" s="105"/>
      <c r="V240" s="105"/>
      <c r="W240" s="105"/>
      <c r="X240" s="105"/>
      <c r="Y240" s="106"/>
      <c r="Z240" s="106"/>
      <c r="AA240" s="105"/>
    </row>
    <row r="241" spans="2:27" s="95" customFormat="1" ht="10.5">
      <c r="B241" s="95" t="s">
        <v>2763</v>
      </c>
      <c r="C241" s="215"/>
      <c r="D241" s="107"/>
      <c r="E241" s="107"/>
      <c r="F241" s="107"/>
      <c r="G241" s="107"/>
      <c r="H241" s="107"/>
      <c r="J241" s="95" t="s">
        <v>2764</v>
      </c>
      <c r="K241" s="210"/>
      <c r="L241" s="107"/>
      <c r="N241" s="211"/>
      <c r="O241" s="107"/>
      <c r="P241" s="212"/>
      <c r="R241" s="106"/>
      <c r="S241" s="214"/>
      <c r="T241" s="216"/>
      <c r="U241" s="105"/>
      <c r="V241" s="105"/>
      <c r="W241" s="105"/>
      <c r="X241" s="105"/>
      <c r="Y241" s="106"/>
      <c r="Z241" s="106"/>
      <c r="AA241" s="105"/>
    </row>
    <row r="242" spans="2:27">
      <c r="B242" s="95"/>
      <c r="C242" s="217" t="s">
        <v>2765</v>
      </c>
      <c r="H242" s="107"/>
      <c r="S242" s="219"/>
    </row>
    <row r="243" spans="2:27">
      <c r="S243" s="219"/>
      <c r="T243" s="219"/>
    </row>
  </sheetData>
  <autoFilter ref="A4:AA4" xr:uid="{00000000-0009-0000-0000-000000000000}"/>
  <printOptions horizontalCentered="1" verticalCentered="1"/>
  <pageMargins left="0.23622047244094491" right="0.23622047244094491" top="0.15748031496062992" bottom="0.15748031496062992" header="0.15748031496062992" footer="0.15748031496062992"/>
  <pageSetup scale="50" fitToHeight="0" pageOrder="overThenDown" orientation="landscape" r:id="rId1"/>
  <headerFooter>
    <oddHeader xml:space="preserve">&amp;R&amp;8&amp;P/&amp;N&amp;11
</oddHeader>
    <oddFooter>&amp;C&amp;Z&amp;F/&amp;F</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1B81-A9FC-4BDC-9A2D-72D5D1577739}">
  <sheetPr>
    <tabColor theme="6"/>
  </sheetPr>
  <dimension ref="A1:G91"/>
  <sheetViews>
    <sheetView showGridLines="0" topLeftCell="A77" zoomScale="90" zoomScaleNormal="90" workbookViewId="0">
      <selection activeCell="A81" sqref="A81:E81"/>
    </sheetView>
  </sheetViews>
  <sheetFormatPr baseColWidth="10" defaultRowHeight="14.5"/>
  <cols>
    <col min="1" max="1" width="57.54296875" style="5" customWidth="1"/>
    <col min="2" max="2" width="61.36328125" style="5" customWidth="1"/>
    <col min="3" max="3" width="26.08984375" style="5" customWidth="1"/>
    <col min="4" max="4" width="49.6328125" style="5" customWidth="1"/>
    <col min="5" max="256" width="11.453125" style="5"/>
    <col min="257" max="257" width="57.54296875" style="5" customWidth="1"/>
    <col min="258" max="258" width="61.36328125" style="5" customWidth="1"/>
    <col min="259" max="259" width="20.453125" style="5" customWidth="1"/>
    <col min="260" max="260" width="49.6328125" style="5" customWidth="1"/>
    <col min="261" max="512" width="11.453125" style="5"/>
    <col min="513" max="513" width="57.54296875" style="5" customWidth="1"/>
    <col min="514" max="514" width="61.36328125" style="5" customWidth="1"/>
    <col min="515" max="515" width="20.453125" style="5" customWidth="1"/>
    <col min="516" max="516" width="49.6328125" style="5" customWidth="1"/>
    <col min="517" max="768" width="11.453125" style="5"/>
    <col min="769" max="769" width="57.54296875" style="5" customWidth="1"/>
    <col min="770" max="770" width="61.36328125" style="5" customWidth="1"/>
    <col min="771" max="771" width="20.453125" style="5" customWidth="1"/>
    <col min="772" max="772" width="49.6328125" style="5" customWidth="1"/>
    <col min="773" max="1024" width="11.453125" style="5"/>
    <col min="1025" max="1025" width="57.54296875" style="5" customWidth="1"/>
    <col min="1026" max="1026" width="61.36328125" style="5" customWidth="1"/>
    <col min="1027" max="1027" width="20.453125" style="5" customWidth="1"/>
    <col min="1028" max="1028" width="49.6328125" style="5" customWidth="1"/>
    <col min="1029" max="1280" width="11.453125" style="5"/>
    <col min="1281" max="1281" width="57.54296875" style="5" customWidth="1"/>
    <col min="1282" max="1282" width="61.36328125" style="5" customWidth="1"/>
    <col min="1283" max="1283" width="20.453125" style="5" customWidth="1"/>
    <col min="1284" max="1284" width="49.6328125" style="5" customWidth="1"/>
    <col min="1285" max="1536" width="11.453125" style="5"/>
    <col min="1537" max="1537" width="57.54296875" style="5" customWidth="1"/>
    <col min="1538" max="1538" width="61.36328125" style="5" customWidth="1"/>
    <col min="1539" max="1539" width="20.453125" style="5" customWidth="1"/>
    <col min="1540" max="1540" width="49.6328125" style="5" customWidth="1"/>
    <col min="1541" max="1792" width="11.453125" style="5"/>
    <col min="1793" max="1793" width="57.54296875" style="5" customWidth="1"/>
    <col min="1794" max="1794" width="61.36328125" style="5" customWidth="1"/>
    <col min="1795" max="1795" width="20.453125" style="5" customWidth="1"/>
    <col min="1796" max="1796" width="49.6328125" style="5" customWidth="1"/>
    <col min="1797" max="2048" width="11.453125" style="5"/>
    <col min="2049" max="2049" width="57.54296875" style="5" customWidth="1"/>
    <col min="2050" max="2050" width="61.36328125" style="5" customWidth="1"/>
    <col min="2051" max="2051" width="20.453125" style="5" customWidth="1"/>
    <col min="2052" max="2052" width="49.6328125" style="5" customWidth="1"/>
    <col min="2053" max="2304" width="11.453125" style="5"/>
    <col min="2305" max="2305" width="57.54296875" style="5" customWidth="1"/>
    <col min="2306" max="2306" width="61.36328125" style="5" customWidth="1"/>
    <col min="2307" max="2307" width="20.453125" style="5" customWidth="1"/>
    <col min="2308" max="2308" width="49.6328125" style="5" customWidth="1"/>
    <col min="2309" max="2560" width="11.453125" style="5"/>
    <col min="2561" max="2561" width="57.54296875" style="5" customWidth="1"/>
    <col min="2562" max="2562" width="61.36328125" style="5" customWidth="1"/>
    <col min="2563" max="2563" width="20.453125" style="5" customWidth="1"/>
    <col min="2564" max="2564" width="49.6328125" style="5" customWidth="1"/>
    <col min="2565" max="2816" width="11.453125" style="5"/>
    <col min="2817" max="2817" width="57.54296875" style="5" customWidth="1"/>
    <col min="2818" max="2818" width="61.36328125" style="5" customWidth="1"/>
    <col min="2819" max="2819" width="20.453125" style="5" customWidth="1"/>
    <col min="2820" max="2820" width="49.6328125" style="5" customWidth="1"/>
    <col min="2821" max="3072" width="11.453125" style="5"/>
    <col min="3073" max="3073" width="57.54296875" style="5" customWidth="1"/>
    <col min="3074" max="3074" width="61.36328125" style="5" customWidth="1"/>
    <col min="3075" max="3075" width="20.453125" style="5" customWidth="1"/>
    <col min="3076" max="3076" width="49.6328125" style="5" customWidth="1"/>
    <col min="3077" max="3328" width="11.453125" style="5"/>
    <col min="3329" max="3329" width="57.54296875" style="5" customWidth="1"/>
    <col min="3330" max="3330" width="61.36328125" style="5" customWidth="1"/>
    <col min="3331" max="3331" width="20.453125" style="5" customWidth="1"/>
    <col min="3332" max="3332" width="49.6328125" style="5" customWidth="1"/>
    <col min="3333" max="3584" width="11.453125" style="5"/>
    <col min="3585" max="3585" width="57.54296875" style="5" customWidth="1"/>
    <col min="3586" max="3586" width="61.36328125" style="5" customWidth="1"/>
    <col min="3587" max="3587" width="20.453125" style="5" customWidth="1"/>
    <col min="3588" max="3588" width="49.6328125" style="5" customWidth="1"/>
    <col min="3589" max="3840" width="11.453125" style="5"/>
    <col min="3841" max="3841" width="57.54296875" style="5" customWidth="1"/>
    <col min="3842" max="3842" width="61.36328125" style="5" customWidth="1"/>
    <col min="3843" max="3843" width="20.453125" style="5" customWidth="1"/>
    <col min="3844" max="3844" width="49.6328125" style="5" customWidth="1"/>
    <col min="3845" max="4096" width="11.453125" style="5"/>
    <col min="4097" max="4097" width="57.54296875" style="5" customWidth="1"/>
    <col min="4098" max="4098" width="61.36328125" style="5" customWidth="1"/>
    <col min="4099" max="4099" width="20.453125" style="5" customWidth="1"/>
    <col min="4100" max="4100" width="49.6328125" style="5" customWidth="1"/>
    <col min="4101" max="4352" width="11.453125" style="5"/>
    <col min="4353" max="4353" width="57.54296875" style="5" customWidth="1"/>
    <col min="4354" max="4354" width="61.36328125" style="5" customWidth="1"/>
    <col min="4355" max="4355" width="20.453125" style="5" customWidth="1"/>
    <col min="4356" max="4356" width="49.6328125" style="5" customWidth="1"/>
    <col min="4357" max="4608" width="11.453125" style="5"/>
    <col min="4609" max="4609" width="57.54296875" style="5" customWidth="1"/>
    <col min="4610" max="4610" width="61.36328125" style="5" customWidth="1"/>
    <col min="4611" max="4611" width="20.453125" style="5" customWidth="1"/>
    <col min="4612" max="4612" width="49.6328125" style="5" customWidth="1"/>
    <col min="4613" max="4864" width="11.453125" style="5"/>
    <col min="4865" max="4865" width="57.54296875" style="5" customWidth="1"/>
    <col min="4866" max="4866" width="61.36328125" style="5" customWidth="1"/>
    <col min="4867" max="4867" width="20.453125" style="5" customWidth="1"/>
    <col min="4868" max="4868" width="49.6328125" style="5" customWidth="1"/>
    <col min="4869" max="5120" width="11.453125" style="5"/>
    <col min="5121" max="5121" width="57.54296875" style="5" customWidth="1"/>
    <col min="5122" max="5122" width="61.36328125" style="5" customWidth="1"/>
    <col min="5123" max="5123" width="20.453125" style="5" customWidth="1"/>
    <col min="5124" max="5124" width="49.6328125" style="5" customWidth="1"/>
    <col min="5125" max="5376" width="11.453125" style="5"/>
    <col min="5377" max="5377" width="57.54296875" style="5" customWidth="1"/>
    <col min="5378" max="5378" width="61.36328125" style="5" customWidth="1"/>
    <col min="5379" max="5379" width="20.453125" style="5" customWidth="1"/>
    <col min="5380" max="5380" width="49.6328125" style="5" customWidth="1"/>
    <col min="5381" max="5632" width="11.453125" style="5"/>
    <col min="5633" max="5633" width="57.54296875" style="5" customWidth="1"/>
    <col min="5634" max="5634" width="61.36328125" style="5" customWidth="1"/>
    <col min="5635" max="5635" width="20.453125" style="5" customWidth="1"/>
    <col min="5636" max="5636" width="49.6328125" style="5" customWidth="1"/>
    <col min="5637" max="5888" width="11.453125" style="5"/>
    <col min="5889" max="5889" width="57.54296875" style="5" customWidth="1"/>
    <col min="5890" max="5890" width="61.36328125" style="5" customWidth="1"/>
    <col min="5891" max="5891" width="20.453125" style="5" customWidth="1"/>
    <col min="5892" max="5892" width="49.6328125" style="5" customWidth="1"/>
    <col min="5893" max="6144" width="11.453125" style="5"/>
    <col min="6145" max="6145" width="57.54296875" style="5" customWidth="1"/>
    <col min="6146" max="6146" width="61.36328125" style="5" customWidth="1"/>
    <col min="6147" max="6147" width="20.453125" style="5" customWidth="1"/>
    <col min="6148" max="6148" width="49.6328125" style="5" customWidth="1"/>
    <col min="6149" max="6400" width="11.453125" style="5"/>
    <col min="6401" max="6401" width="57.54296875" style="5" customWidth="1"/>
    <col min="6402" max="6402" width="61.36328125" style="5" customWidth="1"/>
    <col min="6403" max="6403" width="20.453125" style="5" customWidth="1"/>
    <col min="6404" max="6404" width="49.6328125" style="5" customWidth="1"/>
    <col min="6405" max="6656" width="11.453125" style="5"/>
    <col min="6657" max="6657" width="57.54296875" style="5" customWidth="1"/>
    <col min="6658" max="6658" width="61.36328125" style="5" customWidth="1"/>
    <col min="6659" max="6659" width="20.453125" style="5" customWidth="1"/>
    <col min="6660" max="6660" width="49.6328125" style="5" customWidth="1"/>
    <col min="6661" max="6912" width="11.453125" style="5"/>
    <col min="6913" max="6913" width="57.54296875" style="5" customWidth="1"/>
    <col min="6914" max="6914" width="61.36328125" style="5" customWidth="1"/>
    <col min="6915" max="6915" width="20.453125" style="5" customWidth="1"/>
    <col min="6916" max="6916" width="49.6328125" style="5" customWidth="1"/>
    <col min="6917" max="7168" width="11.453125" style="5"/>
    <col min="7169" max="7169" width="57.54296875" style="5" customWidth="1"/>
    <col min="7170" max="7170" width="61.36328125" style="5" customWidth="1"/>
    <col min="7171" max="7171" width="20.453125" style="5" customWidth="1"/>
    <col min="7172" max="7172" width="49.6328125" style="5" customWidth="1"/>
    <col min="7173" max="7424" width="11.453125" style="5"/>
    <col min="7425" max="7425" width="57.54296875" style="5" customWidth="1"/>
    <col min="7426" max="7426" width="61.36328125" style="5" customWidth="1"/>
    <col min="7427" max="7427" width="20.453125" style="5" customWidth="1"/>
    <col min="7428" max="7428" width="49.6328125" style="5" customWidth="1"/>
    <col min="7429" max="7680" width="11.453125" style="5"/>
    <col min="7681" max="7681" width="57.54296875" style="5" customWidth="1"/>
    <col min="7682" max="7682" width="61.36328125" style="5" customWidth="1"/>
    <col min="7683" max="7683" width="20.453125" style="5" customWidth="1"/>
    <col min="7684" max="7684" width="49.6328125" style="5" customWidth="1"/>
    <col min="7685" max="7936" width="11.453125" style="5"/>
    <col min="7937" max="7937" width="57.54296875" style="5" customWidth="1"/>
    <col min="7938" max="7938" width="61.36328125" style="5" customWidth="1"/>
    <col min="7939" max="7939" width="20.453125" style="5" customWidth="1"/>
    <col min="7940" max="7940" width="49.6328125" style="5" customWidth="1"/>
    <col min="7941" max="8192" width="11.453125" style="5"/>
    <col min="8193" max="8193" width="57.54296875" style="5" customWidth="1"/>
    <col min="8194" max="8194" width="61.36328125" style="5" customWidth="1"/>
    <col min="8195" max="8195" width="20.453125" style="5" customWidth="1"/>
    <col min="8196" max="8196" width="49.6328125" style="5" customWidth="1"/>
    <col min="8197" max="8448" width="11.453125" style="5"/>
    <col min="8449" max="8449" width="57.54296875" style="5" customWidth="1"/>
    <col min="8450" max="8450" width="61.36328125" style="5" customWidth="1"/>
    <col min="8451" max="8451" width="20.453125" style="5" customWidth="1"/>
    <col min="8452" max="8452" width="49.6328125" style="5" customWidth="1"/>
    <col min="8453" max="8704" width="11.453125" style="5"/>
    <col min="8705" max="8705" width="57.54296875" style="5" customWidth="1"/>
    <col min="8706" max="8706" width="61.36328125" style="5" customWidth="1"/>
    <col min="8707" max="8707" width="20.453125" style="5" customWidth="1"/>
    <col min="8708" max="8708" width="49.6328125" style="5" customWidth="1"/>
    <col min="8709" max="8960" width="11.453125" style="5"/>
    <col min="8961" max="8961" width="57.54296875" style="5" customWidth="1"/>
    <col min="8962" max="8962" width="61.36328125" style="5" customWidth="1"/>
    <col min="8963" max="8963" width="20.453125" style="5" customWidth="1"/>
    <col min="8964" max="8964" width="49.6328125" style="5" customWidth="1"/>
    <col min="8965" max="9216" width="11.453125" style="5"/>
    <col min="9217" max="9217" width="57.54296875" style="5" customWidth="1"/>
    <col min="9218" max="9218" width="61.36328125" style="5" customWidth="1"/>
    <col min="9219" max="9219" width="20.453125" style="5" customWidth="1"/>
    <col min="9220" max="9220" width="49.6328125" style="5" customWidth="1"/>
    <col min="9221" max="9472" width="11.453125" style="5"/>
    <col min="9473" max="9473" width="57.54296875" style="5" customWidth="1"/>
    <col min="9474" max="9474" width="61.36328125" style="5" customWidth="1"/>
    <col min="9475" max="9475" width="20.453125" style="5" customWidth="1"/>
    <col min="9476" max="9476" width="49.6328125" style="5" customWidth="1"/>
    <col min="9477" max="9728" width="11.453125" style="5"/>
    <col min="9729" max="9729" width="57.54296875" style="5" customWidth="1"/>
    <col min="9730" max="9730" width="61.36328125" style="5" customWidth="1"/>
    <col min="9731" max="9731" width="20.453125" style="5" customWidth="1"/>
    <col min="9732" max="9732" width="49.6328125" style="5" customWidth="1"/>
    <col min="9733" max="9984" width="11.453125" style="5"/>
    <col min="9985" max="9985" width="57.54296875" style="5" customWidth="1"/>
    <col min="9986" max="9986" width="61.36328125" style="5" customWidth="1"/>
    <col min="9987" max="9987" width="20.453125" style="5" customWidth="1"/>
    <col min="9988" max="9988" width="49.6328125" style="5" customWidth="1"/>
    <col min="9989" max="10240" width="11.453125" style="5"/>
    <col min="10241" max="10241" width="57.54296875" style="5" customWidth="1"/>
    <col min="10242" max="10242" width="61.36328125" style="5" customWidth="1"/>
    <col min="10243" max="10243" width="20.453125" style="5" customWidth="1"/>
    <col min="10244" max="10244" width="49.6328125" style="5" customWidth="1"/>
    <col min="10245" max="10496" width="11.453125" style="5"/>
    <col min="10497" max="10497" width="57.54296875" style="5" customWidth="1"/>
    <col min="10498" max="10498" width="61.36328125" style="5" customWidth="1"/>
    <col min="10499" max="10499" width="20.453125" style="5" customWidth="1"/>
    <col min="10500" max="10500" width="49.6328125" style="5" customWidth="1"/>
    <col min="10501" max="10752" width="11.453125" style="5"/>
    <col min="10753" max="10753" width="57.54296875" style="5" customWidth="1"/>
    <col min="10754" max="10754" width="61.36328125" style="5" customWidth="1"/>
    <col min="10755" max="10755" width="20.453125" style="5" customWidth="1"/>
    <col min="10756" max="10756" width="49.6328125" style="5" customWidth="1"/>
    <col min="10757" max="11008" width="11.453125" style="5"/>
    <col min="11009" max="11009" width="57.54296875" style="5" customWidth="1"/>
    <col min="11010" max="11010" width="61.36328125" style="5" customWidth="1"/>
    <col min="11011" max="11011" width="20.453125" style="5" customWidth="1"/>
    <col min="11012" max="11012" width="49.6328125" style="5" customWidth="1"/>
    <col min="11013" max="11264" width="11.453125" style="5"/>
    <col min="11265" max="11265" width="57.54296875" style="5" customWidth="1"/>
    <col min="11266" max="11266" width="61.36328125" style="5" customWidth="1"/>
    <col min="11267" max="11267" width="20.453125" style="5" customWidth="1"/>
    <col min="11268" max="11268" width="49.6328125" style="5" customWidth="1"/>
    <col min="11269" max="11520" width="11.453125" style="5"/>
    <col min="11521" max="11521" width="57.54296875" style="5" customWidth="1"/>
    <col min="11522" max="11522" width="61.36328125" style="5" customWidth="1"/>
    <col min="11523" max="11523" width="20.453125" style="5" customWidth="1"/>
    <col min="11524" max="11524" width="49.6328125" style="5" customWidth="1"/>
    <col min="11525" max="11776" width="11.453125" style="5"/>
    <col min="11777" max="11777" width="57.54296875" style="5" customWidth="1"/>
    <col min="11778" max="11778" width="61.36328125" style="5" customWidth="1"/>
    <col min="11779" max="11779" width="20.453125" style="5" customWidth="1"/>
    <col min="11780" max="11780" width="49.6328125" style="5" customWidth="1"/>
    <col min="11781" max="12032" width="11.453125" style="5"/>
    <col min="12033" max="12033" width="57.54296875" style="5" customWidth="1"/>
    <col min="12034" max="12034" width="61.36328125" style="5" customWidth="1"/>
    <col min="12035" max="12035" width="20.453125" style="5" customWidth="1"/>
    <col min="12036" max="12036" width="49.6328125" style="5" customWidth="1"/>
    <col min="12037" max="12288" width="11.453125" style="5"/>
    <col min="12289" max="12289" width="57.54296875" style="5" customWidth="1"/>
    <col min="12290" max="12290" width="61.36328125" style="5" customWidth="1"/>
    <col min="12291" max="12291" width="20.453125" style="5" customWidth="1"/>
    <col min="12292" max="12292" width="49.6328125" style="5" customWidth="1"/>
    <col min="12293" max="12544" width="11.453125" style="5"/>
    <col min="12545" max="12545" width="57.54296875" style="5" customWidth="1"/>
    <col min="12546" max="12546" width="61.36328125" style="5" customWidth="1"/>
    <col min="12547" max="12547" width="20.453125" style="5" customWidth="1"/>
    <col min="12548" max="12548" width="49.6328125" style="5" customWidth="1"/>
    <col min="12549" max="12800" width="11.453125" style="5"/>
    <col min="12801" max="12801" width="57.54296875" style="5" customWidth="1"/>
    <col min="12802" max="12802" width="61.36328125" style="5" customWidth="1"/>
    <col min="12803" max="12803" width="20.453125" style="5" customWidth="1"/>
    <col min="12804" max="12804" width="49.6328125" style="5" customWidth="1"/>
    <col min="12805" max="13056" width="11.453125" style="5"/>
    <col min="13057" max="13057" width="57.54296875" style="5" customWidth="1"/>
    <col min="13058" max="13058" width="61.36328125" style="5" customWidth="1"/>
    <col min="13059" max="13059" width="20.453125" style="5" customWidth="1"/>
    <col min="13060" max="13060" width="49.6328125" style="5" customWidth="1"/>
    <col min="13061" max="13312" width="11.453125" style="5"/>
    <col min="13313" max="13313" width="57.54296875" style="5" customWidth="1"/>
    <col min="13314" max="13314" width="61.36328125" style="5" customWidth="1"/>
    <col min="13315" max="13315" width="20.453125" style="5" customWidth="1"/>
    <col min="13316" max="13316" width="49.6328125" style="5" customWidth="1"/>
    <col min="13317" max="13568" width="11.453125" style="5"/>
    <col min="13569" max="13569" width="57.54296875" style="5" customWidth="1"/>
    <col min="13570" max="13570" width="61.36328125" style="5" customWidth="1"/>
    <col min="13571" max="13571" width="20.453125" style="5" customWidth="1"/>
    <col min="13572" max="13572" width="49.6328125" style="5" customWidth="1"/>
    <col min="13573" max="13824" width="11.453125" style="5"/>
    <col min="13825" max="13825" width="57.54296875" style="5" customWidth="1"/>
    <col min="13826" max="13826" width="61.36328125" style="5" customWidth="1"/>
    <col min="13827" max="13827" width="20.453125" style="5" customWidth="1"/>
    <col min="13828" max="13828" width="49.6328125" style="5" customWidth="1"/>
    <col min="13829" max="14080" width="11.453125" style="5"/>
    <col min="14081" max="14081" width="57.54296875" style="5" customWidth="1"/>
    <col min="14082" max="14082" width="61.36328125" style="5" customWidth="1"/>
    <col min="14083" max="14083" width="20.453125" style="5" customWidth="1"/>
    <col min="14084" max="14084" width="49.6328125" style="5" customWidth="1"/>
    <col min="14085" max="14336" width="11.453125" style="5"/>
    <col min="14337" max="14337" width="57.54296875" style="5" customWidth="1"/>
    <col min="14338" max="14338" width="61.36328125" style="5" customWidth="1"/>
    <col min="14339" max="14339" width="20.453125" style="5" customWidth="1"/>
    <col min="14340" max="14340" width="49.6328125" style="5" customWidth="1"/>
    <col min="14341" max="14592" width="11.453125" style="5"/>
    <col min="14593" max="14593" width="57.54296875" style="5" customWidth="1"/>
    <col min="14594" max="14594" width="61.36328125" style="5" customWidth="1"/>
    <col min="14595" max="14595" width="20.453125" style="5" customWidth="1"/>
    <col min="14596" max="14596" width="49.6328125" style="5" customWidth="1"/>
    <col min="14597" max="14848" width="11.453125" style="5"/>
    <col min="14849" max="14849" width="57.54296875" style="5" customWidth="1"/>
    <col min="14850" max="14850" width="61.36328125" style="5" customWidth="1"/>
    <col min="14851" max="14851" width="20.453125" style="5" customWidth="1"/>
    <col min="14852" max="14852" width="49.6328125" style="5" customWidth="1"/>
    <col min="14853" max="15104" width="11.453125" style="5"/>
    <col min="15105" max="15105" width="57.54296875" style="5" customWidth="1"/>
    <col min="15106" max="15106" width="61.36328125" style="5" customWidth="1"/>
    <col min="15107" max="15107" width="20.453125" style="5" customWidth="1"/>
    <col min="15108" max="15108" width="49.6328125" style="5" customWidth="1"/>
    <col min="15109" max="15360" width="11.453125" style="5"/>
    <col min="15361" max="15361" width="57.54296875" style="5" customWidth="1"/>
    <col min="15362" max="15362" width="61.36328125" style="5" customWidth="1"/>
    <col min="15363" max="15363" width="20.453125" style="5" customWidth="1"/>
    <col min="15364" max="15364" width="49.6328125" style="5" customWidth="1"/>
    <col min="15365" max="15616" width="11.453125" style="5"/>
    <col min="15617" max="15617" width="57.54296875" style="5" customWidth="1"/>
    <col min="15618" max="15618" width="61.36328125" style="5" customWidth="1"/>
    <col min="15619" max="15619" width="20.453125" style="5" customWidth="1"/>
    <col min="15620" max="15620" width="49.6328125" style="5" customWidth="1"/>
    <col min="15621" max="15872" width="11.453125" style="5"/>
    <col min="15873" max="15873" width="57.54296875" style="5" customWidth="1"/>
    <col min="15874" max="15874" width="61.36328125" style="5" customWidth="1"/>
    <col min="15875" max="15875" width="20.453125" style="5" customWidth="1"/>
    <col min="15876" max="15876" width="49.6328125" style="5" customWidth="1"/>
    <col min="15877" max="16128" width="11.453125" style="5"/>
    <col min="16129" max="16129" width="57.54296875" style="5" customWidth="1"/>
    <col min="16130" max="16130" width="61.36328125" style="5" customWidth="1"/>
    <col min="16131" max="16131" width="20.453125" style="5" customWidth="1"/>
    <col min="16132" max="16132" width="49.6328125" style="5" customWidth="1"/>
    <col min="16133" max="16384" width="11.453125" style="5"/>
  </cols>
  <sheetData>
    <row r="1" spans="1:5" ht="28.5" customHeight="1">
      <c r="A1" s="279" t="s">
        <v>542</v>
      </c>
      <c r="B1" s="279"/>
      <c r="C1" s="279"/>
      <c r="D1" s="279"/>
      <c r="E1" s="279"/>
    </row>
    <row r="2" spans="1:5" ht="51" customHeight="1">
      <c r="A2" s="280" t="s">
        <v>744</v>
      </c>
      <c r="B2" s="279"/>
      <c r="C2" s="279"/>
      <c r="D2" s="279"/>
      <c r="E2" s="279"/>
    </row>
    <row r="3" spans="1:5" ht="38.25" customHeight="1">
      <c r="A3" s="279" t="s">
        <v>541</v>
      </c>
      <c r="B3" s="279"/>
      <c r="C3" s="279"/>
      <c r="D3" s="279"/>
      <c r="E3" s="279"/>
    </row>
    <row r="4" spans="1:5" ht="39.75" customHeight="1">
      <c r="A4" s="386" t="s">
        <v>281</v>
      </c>
      <c r="B4" s="386"/>
      <c r="C4" s="386"/>
      <c r="D4" s="386"/>
      <c r="E4" s="386"/>
    </row>
    <row r="5" spans="1:5" ht="18.75" customHeight="1">
      <c r="A5" s="439"/>
      <c r="B5" s="439"/>
      <c r="C5" s="439"/>
      <c r="D5" s="439"/>
      <c r="E5" s="439"/>
    </row>
    <row r="6" spans="1:5" ht="17.5">
      <c r="A6" s="439"/>
      <c r="B6" s="439"/>
      <c r="C6" s="439"/>
      <c r="D6" s="439"/>
      <c r="E6" s="439"/>
    </row>
    <row r="7" spans="1:5" ht="26.75" customHeight="1">
      <c r="A7" s="282" t="s">
        <v>284</v>
      </c>
      <c r="B7" s="283"/>
      <c r="C7" s="283"/>
      <c r="D7" s="283"/>
      <c r="E7" s="284"/>
    </row>
    <row r="8" spans="1:5" ht="90.75" customHeight="1">
      <c r="A8" s="285" t="s">
        <v>488</v>
      </c>
      <c r="B8" s="286"/>
      <c r="C8" s="286"/>
      <c r="D8" s="286"/>
      <c r="E8" s="287"/>
    </row>
    <row r="9" spans="1:5" ht="53.25" customHeight="1">
      <c r="A9" s="37" t="s">
        <v>559</v>
      </c>
      <c r="B9" s="247" t="s">
        <v>558</v>
      </c>
      <c r="C9" s="248"/>
      <c r="D9" s="248"/>
      <c r="E9" s="249"/>
    </row>
    <row r="10" spans="1:5">
      <c r="A10" s="250" t="s">
        <v>0</v>
      </c>
      <c r="B10" s="251"/>
      <c r="C10" s="251"/>
      <c r="D10" s="251"/>
      <c r="E10" s="252"/>
    </row>
    <row r="11" spans="1:5" ht="33.75" customHeight="1">
      <c r="A11" s="238" t="s">
        <v>281</v>
      </c>
      <c r="B11" s="239"/>
      <c r="C11" s="239"/>
      <c r="D11" s="239"/>
      <c r="E11" s="240"/>
    </row>
    <row r="12" spans="1:5" ht="33.75" customHeight="1">
      <c r="A12" s="443" t="s">
        <v>743</v>
      </c>
      <c r="B12" s="444"/>
      <c r="C12" s="444"/>
      <c r="D12" s="444"/>
      <c r="E12" s="445"/>
    </row>
    <row r="13" spans="1:5" ht="33.75" customHeight="1">
      <c r="A13" s="37" t="s">
        <v>742</v>
      </c>
      <c r="B13" s="253" t="s">
        <v>741</v>
      </c>
      <c r="C13" s="253"/>
      <c r="D13" s="253"/>
      <c r="E13" s="253"/>
    </row>
    <row r="14" spans="1:5" ht="33.75" customHeight="1">
      <c r="A14" s="37" t="s">
        <v>740</v>
      </c>
      <c r="B14" s="238">
        <v>9006150</v>
      </c>
      <c r="C14" s="239"/>
      <c r="D14" s="239"/>
      <c r="E14" s="240"/>
    </row>
    <row r="15" spans="1:5" ht="33.75" customHeight="1">
      <c r="A15" s="37" t="s">
        <v>739</v>
      </c>
      <c r="B15" s="238">
        <v>2015</v>
      </c>
      <c r="C15" s="239"/>
      <c r="D15" s="239"/>
      <c r="E15" s="240"/>
    </row>
    <row r="16" spans="1:5" ht="33.75" customHeight="1">
      <c r="A16" s="37" t="s">
        <v>738</v>
      </c>
      <c r="B16" s="238" t="s">
        <v>737</v>
      </c>
      <c r="C16" s="239"/>
      <c r="D16" s="239"/>
      <c r="E16" s="240"/>
    </row>
    <row r="17" spans="1:7" ht="33.75" customHeight="1">
      <c r="A17" s="37" t="s">
        <v>736</v>
      </c>
      <c r="B17" s="238" t="s">
        <v>735</v>
      </c>
      <c r="C17" s="239"/>
      <c r="D17" s="239"/>
      <c r="E17" s="240"/>
    </row>
    <row r="18" spans="1:7" ht="33.75" customHeight="1">
      <c r="A18" s="37" t="s">
        <v>734</v>
      </c>
      <c r="B18" s="238" t="s">
        <v>733</v>
      </c>
      <c r="C18" s="239"/>
      <c r="D18" s="239"/>
      <c r="E18" s="240"/>
    </row>
    <row r="19" spans="1:7" ht="33.75" customHeight="1">
      <c r="A19" s="37" t="s">
        <v>732</v>
      </c>
      <c r="B19" s="238" t="s">
        <v>731</v>
      </c>
      <c r="C19" s="239"/>
      <c r="D19" s="239"/>
      <c r="E19" s="240"/>
    </row>
    <row r="20" spans="1:7" ht="20.25" customHeight="1">
      <c r="A20" s="250" t="s">
        <v>280</v>
      </c>
      <c r="B20" s="251"/>
      <c r="C20" s="251"/>
      <c r="D20" s="251"/>
      <c r="E20" s="252"/>
    </row>
    <row r="21" spans="1:7" ht="24" customHeight="1">
      <c r="A21" s="424" t="s">
        <v>730</v>
      </c>
      <c r="B21" s="425"/>
      <c r="C21" s="425"/>
      <c r="D21" s="425"/>
      <c r="E21" s="426"/>
      <c r="G21" s="41"/>
    </row>
    <row r="22" spans="1:7" ht="48" customHeight="1">
      <c r="A22" s="446" t="s">
        <v>279</v>
      </c>
      <c r="B22" s="447"/>
      <c r="C22" s="447"/>
      <c r="D22" s="447"/>
      <c r="E22" s="448"/>
      <c r="G22" s="41"/>
    </row>
    <row r="23" spans="1:7">
      <c r="A23" s="250" t="s">
        <v>430</v>
      </c>
      <c r="B23" s="251"/>
      <c r="C23" s="251"/>
      <c r="D23" s="251"/>
      <c r="E23" s="252"/>
      <c r="G23" s="41"/>
    </row>
    <row r="24" spans="1:7" ht="36.75" customHeight="1">
      <c r="A24" s="424" t="s">
        <v>278</v>
      </c>
      <c r="B24" s="425"/>
      <c r="C24" s="425"/>
      <c r="D24" s="425"/>
      <c r="E24" s="426"/>
      <c r="G24" s="41"/>
    </row>
    <row r="25" spans="1:7" ht="35.25" customHeight="1">
      <c r="A25" s="424" t="s">
        <v>277</v>
      </c>
      <c r="B25" s="425"/>
      <c r="C25" s="425"/>
      <c r="D25" s="425"/>
      <c r="E25" s="426"/>
      <c r="G25" s="41"/>
    </row>
    <row r="26" spans="1:7" ht="31.5" customHeight="1">
      <c r="A26" s="424" t="s">
        <v>276</v>
      </c>
      <c r="B26" s="425"/>
      <c r="C26" s="425"/>
      <c r="D26" s="425"/>
      <c r="E26" s="426"/>
    </row>
    <row r="27" spans="1:7" ht="20.149999999999999" customHeight="1">
      <c r="A27" s="424" t="s">
        <v>729</v>
      </c>
      <c r="B27" s="425"/>
      <c r="C27" s="425"/>
      <c r="D27" s="425"/>
      <c r="E27" s="426"/>
    </row>
    <row r="28" spans="1:7" ht="20.149999999999999" customHeight="1">
      <c r="A28" s="424" t="s">
        <v>275</v>
      </c>
      <c r="B28" s="425"/>
      <c r="C28" s="425"/>
      <c r="D28" s="425"/>
      <c r="E28" s="426"/>
    </row>
    <row r="29" spans="1:7" ht="20.149999999999999" customHeight="1">
      <c r="A29" s="424" t="s">
        <v>274</v>
      </c>
      <c r="B29" s="425"/>
      <c r="C29" s="425"/>
      <c r="D29" s="425"/>
      <c r="E29" s="426"/>
    </row>
    <row r="30" spans="1:7" ht="20.149999999999999" customHeight="1">
      <c r="A30" s="424" t="s">
        <v>273</v>
      </c>
      <c r="B30" s="425"/>
      <c r="C30" s="425"/>
      <c r="D30" s="425"/>
      <c r="E30" s="426"/>
    </row>
    <row r="31" spans="1:7" ht="20.149999999999999" customHeight="1">
      <c r="A31" s="424" t="s">
        <v>272</v>
      </c>
      <c r="B31" s="425"/>
      <c r="C31" s="425"/>
      <c r="D31" s="425"/>
      <c r="E31" s="426"/>
    </row>
    <row r="32" spans="1:7" ht="57" customHeight="1">
      <c r="A32" s="244" t="s">
        <v>1402</v>
      </c>
      <c r="B32" s="245"/>
      <c r="C32" s="245"/>
      <c r="D32" s="245"/>
      <c r="E32" s="246"/>
    </row>
    <row r="33" spans="1:5" ht="27.65" customHeight="1">
      <c r="A33" s="424" t="s">
        <v>728</v>
      </c>
      <c r="B33" s="425"/>
      <c r="C33" s="425"/>
      <c r="D33" s="425"/>
      <c r="E33" s="426"/>
    </row>
    <row r="34" spans="1:5" ht="20.149999999999999" customHeight="1">
      <c r="A34" s="424" t="s">
        <v>269</v>
      </c>
      <c r="B34" s="425"/>
      <c r="C34" s="425"/>
      <c r="D34" s="425"/>
      <c r="E34" s="426"/>
    </row>
    <row r="35" spans="1:5" ht="69" customHeight="1">
      <c r="A35" s="424" t="s">
        <v>268</v>
      </c>
      <c r="B35" s="425"/>
      <c r="C35" s="425"/>
      <c r="D35" s="425"/>
      <c r="E35" s="426"/>
    </row>
    <row r="36" spans="1:5" ht="97.25" customHeight="1">
      <c r="A36" s="440" t="s">
        <v>1403</v>
      </c>
      <c r="B36" s="441"/>
      <c r="C36" s="441"/>
      <c r="D36" s="441"/>
      <c r="E36" s="442"/>
    </row>
    <row r="37" spans="1:5" ht="86.25" customHeight="1">
      <c r="A37" s="368" t="s">
        <v>1404</v>
      </c>
      <c r="B37" s="368"/>
      <c r="C37" s="368"/>
      <c r="D37" s="368"/>
      <c r="E37" s="368"/>
    </row>
    <row r="38" spans="1:5" ht="76.5" customHeight="1">
      <c r="A38" s="435" t="s">
        <v>239</v>
      </c>
      <c r="B38" s="435"/>
      <c r="C38" s="435"/>
      <c r="D38" s="435"/>
      <c r="E38" s="435"/>
    </row>
    <row r="39" spans="1:5" ht="54" customHeight="1">
      <c r="A39" s="435" t="s">
        <v>232</v>
      </c>
      <c r="B39" s="435"/>
      <c r="C39" s="435"/>
      <c r="D39" s="435"/>
      <c r="E39" s="435"/>
    </row>
    <row r="40" spans="1:5" ht="105.75" customHeight="1">
      <c r="A40" s="431" t="s">
        <v>234</v>
      </c>
      <c r="B40" s="431"/>
      <c r="C40" s="431"/>
      <c r="D40" s="431"/>
      <c r="E40" s="431"/>
    </row>
    <row r="41" spans="1:5" ht="79.5" customHeight="1">
      <c r="A41" s="435" t="s">
        <v>233</v>
      </c>
      <c r="B41" s="435"/>
      <c r="C41" s="435"/>
      <c r="D41" s="435"/>
      <c r="E41" s="435"/>
    </row>
    <row r="42" spans="1:5" ht="74.25" customHeight="1">
      <c r="A42" s="435" t="s">
        <v>232</v>
      </c>
      <c r="B42" s="435"/>
      <c r="C42" s="435"/>
      <c r="D42" s="435"/>
      <c r="E42" s="435"/>
    </row>
    <row r="43" spans="1:5" ht="38.25" customHeight="1">
      <c r="A43" s="436" t="s">
        <v>727</v>
      </c>
      <c r="B43" s="436"/>
      <c r="C43" s="436"/>
      <c r="D43" s="436"/>
      <c r="E43" s="436"/>
    </row>
    <row r="44" spans="1:5" ht="30" customHeight="1">
      <c r="A44" s="437" t="s">
        <v>214</v>
      </c>
      <c r="B44" s="437"/>
      <c r="C44" s="437"/>
      <c r="D44" s="437"/>
      <c r="E44" s="437"/>
    </row>
    <row r="45" spans="1:5" ht="52.5" customHeight="1">
      <c r="A45" s="435" t="s">
        <v>213</v>
      </c>
      <c r="B45" s="435"/>
      <c r="C45" s="435"/>
      <c r="D45" s="435"/>
      <c r="E45" s="435"/>
    </row>
    <row r="46" spans="1:5" ht="48" customHeight="1">
      <c r="A46" s="437" t="s">
        <v>212</v>
      </c>
      <c r="B46" s="437"/>
      <c r="C46" s="437"/>
      <c r="D46" s="437"/>
      <c r="E46" s="437"/>
    </row>
    <row r="47" spans="1:5" ht="24" customHeight="1">
      <c r="A47" s="438" t="s">
        <v>22</v>
      </c>
      <c r="B47" s="438"/>
      <c r="C47" s="438"/>
      <c r="D47" s="438"/>
      <c r="E47" s="438"/>
    </row>
    <row r="48" spans="1:5" ht="46.5" customHeight="1">
      <c r="A48" s="438" t="s">
        <v>726</v>
      </c>
      <c r="B48" s="438"/>
      <c r="C48" s="438"/>
      <c r="D48" s="438"/>
      <c r="E48" s="438"/>
    </row>
    <row r="49" spans="1:5" ht="49.5" customHeight="1">
      <c r="A49" s="431" t="s">
        <v>210</v>
      </c>
      <c r="B49" s="431"/>
      <c r="C49" s="431"/>
      <c r="D49" s="431"/>
      <c r="E49" s="431"/>
    </row>
    <row r="50" spans="1:5" ht="81" customHeight="1">
      <c r="A50" s="431" t="s">
        <v>209</v>
      </c>
      <c r="B50" s="431"/>
      <c r="C50" s="431"/>
      <c r="D50" s="431"/>
      <c r="E50" s="431"/>
    </row>
    <row r="51" spans="1:5" ht="54" customHeight="1">
      <c r="A51" s="431" t="s">
        <v>725</v>
      </c>
      <c r="B51" s="431"/>
      <c r="C51" s="431"/>
      <c r="D51" s="431"/>
      <c r="E51" s="431"/>
    </row>
    <row r="52" spans="1:5" ht="45.65" customHeight="1">
      <c r="A52" s="431" t="s">
        <v>206</v>
      </c>
      <c r="B52" s="431"/>
      <c r="C52" s="431"/>
      <c r="D52" s="431"/>
      <c r="E52" s="431"/>
    </row>
    <row r="53" spans="1:5" ht="35.4" customHeight="1">
      <c r="A53" s="431" t="s">
        <v>205</v>
      </c>
      <c r="B53" s="431"/>
      <c r="C53" s="431"/>
      <c r="D53" s="431"/>
      <c r="E53" s="431"/>
    </row>
    <row r="54" spans="1:5" ht="29.25" customHeight="1">
      <c r="A54" s="431" t="s">
        <v>724</v>
      </c>
      <c r="B54" s="431"/>
      <c r="C54" s="431"/>
      <c r="D54" s="431"/>
      <c r="E54" s="431"/>
    </row>
    <row r="55" spans="1:5" ht="68.75" customHeight="1">
      <c r="A55" s="431" t="s">
        <v>203</v>
      </c>
      <c r="B55" s="431"/>
      <c r="C55" s="431"/>
      <c r="D55" s="431"/>
      <c r="E55" s="431"/>
    </row>
    <row r="56" spans="1:5" ht="45.75" customHeight="1">
      <c r="A56" s="431" t="s">
        <v>723</v>
      </c>
      <c r="B56" s="431"/>
      <c r="C56" s="431"/>
      <c r="D56" s="431"/>
      <c r="E56" s="431"/>
    </row>
    <row r="57" spans="1:5" ht="52.25" customHeight="1">
      <c r="A57" s="431" t="s">
        <v>196</v>
      </c>
      <c r="B57" s="431"/>
      <c r="C57" s="431"/>
      <c r="D57" s="431"/>
      <c r="E57" s="431"/>
    </row>
    <row r="58" spans="1:5" ht="28.5" customHeight="1">
      <c r="A58" s="431" t="s">
        <v>195</v>
      </c>
      <c r="B58" s="431"/>
      <c r="C58" s="431"/>
      <c r="D58" s="431"/>
      <c r="E58" s="431"/>
    </row>
    <row r="59" spans="1:5" ht="30.75" customHeight="1">
      <c r="A59" s="431" t="s">
        <v>194</v>
      </c>
      <c r="B59" s="431"/>
      <c r="C59" s="431"/>
      <c r="D59" s="431"/>
      <c r="E59" s="431"/>
    </row>
    <row r="60" spans="1:5" ht="52.25" customHeight="1">
      <c r="A60" s="430" t="s">
        <v>193</v>
      </c>
      <c r="B60" s="430"/>
      <c r="C60" s="430"/>
      <c r="D60" s="430"/>
      <c r="E60" s="430"/>
    </row>
    <row r="61" spans="1:5" ht="24" customHeight="1">
      <c r="A61" s="431" t="s">
        <v>192</v>
      </c>
      <c r="B61" s="431"/>
      <c r="C61" s="431"/>
      <c r="D61" s="431"/>
      <c r="E61" s="431"/>
    </row>
    <row r="62" spans="1:5" ht="53.4" customHeight="1">
      <c r="A62" s="431" t="s">
        <v>191</v>
      </c>
      <c r="B62" s="431"/>
      <c r="C62" s="431"/>
      <c r="D62" s="431"/>
      <c r="E62" s="431"/>
    </row>
    <row r="63" spans="1:5" ht="34.5" customHeight="1">
      <c r="A63" s="431" t="s">
        <v>722</v>
      </c>
      <c r="B63" s="431"/>
      <c r="C63" s="431"/>
      <c r="D63" s="431"/>
      <c r="E63" s="431"/>
    </row>
    <row r="64" spans="1:5" ht="21" customHeight="1">
      <c r="A64" s="424" t="s">
        <v>187</v>
      </c>
      <c r="B64" s="425"/>
      <c r="C64" s="425"/>
      <c r="D64" s="425"/>
      <c r="E64" s="426"/>
    </row>
    <row r="65" spans="1:5" ht="29" customHeight="1">
      <c r="A65" s="424" t="s">
        <v>186</v>
      </c>
      <c r="B65" s="425"/>
      <c r="C65" s="425"/>
      <c r="D65" s="425"/>
      <c r="E65" s="426"/>
    </row>
    <row r="66" spans="1:5" ht="26.25" customHeight="1">
      <c r="A66" s="427" t="s">
        <v>185</v>
      </c>
      <c r="B66" s="428"/>
      <c r="C66" s="428"/>
      <c r="D66" s="428"/>
      <c r="E66" s="429"/>
    </row>
    <row r="67" spans="1:5" ht="56" customHeight="1">
      <c r="A67" s="432" t="s">
        <v>184</v>
      </c>
      <c r="B67" s="433"/>
      <c r="C67" s="433"/>
      <c r="D67" s="433"/>
      <c r="E67" s="434"/>
    </row>
    <row r="68" spans="1:5" ht="21.75" customHeight="1">
      <c r="A68" s="424" t="s">
        <v>182</v>
      </c>
      <c r="B68" s="425"/>
      <c r="C68" s="425"/>
      <c r="D68" s="425"/>
      <c r="E68" s="426"/>
    </row>
    <row r="69" spans="1:5" ht="21" customHeight="1">
      <c r="A69" s="424" t="s">
        <v>181</v>
      </c>
      <c r="B69" s="425"/>
      <c r="C69" s="425"/>
      <c r="D69" s="425"/>
      <c r="E69" s="426"/>
    </row>
    <row r="70" spans="1:5" ht="44.4" customHeight="1">
      <c r="A70" s="424" t="s">
        <v>180</v>
      </c>
      <c r="B70" s="425"/>
      <c r="C70" s="425"/>
      <c r="D70" s="425"/>
      <c r="E70" s="426"/>
    </row>
    <row r="71" spans="1:5" ht="18.75" customHeight="1">
      <c r="A71" s="424" t="s">
        <v>179</v>
      </c>
      <c r="B71" s="425"/>
      <c r="C71" s="425"/>
      <c r="D71" s="425"/>
      <c r="E71" s="426"/>
    </row>
    <row r="72" spans="1:5" ht="47.4" customHeight="1">
      <c r="A72" s="424" t="s">
        <v>176</v>
      </c>
      <c r="B72" s="425"/>
      <c r="C72" s="425"/>
      <c r="D72" s="425"/>
      <c r="E72" s="426"/>
    </row>
    <row r="73" spans="1:5" ht="51.65" customHeight="1">
      <c r="A73" s="424" t="s">
        <v>175</v>
      </c>
      <c r="B73" s="425"/>
      <c r="C73" s="425"/>
      <c r="D73" s="425"/>
      <c r="E73" s="426"/>
    </row>
    <row r="74" spans="1:5" ht="20.25" customHeight="1">
      <c r="A74" s="424" t="s">
        <v>174</v>
      </c>
      <c r="B74" s="425"/>
      <c r="C74" s="425"/>
      <c r="D74" s="425"/>
      <c r="E74" s="426"/>
    </row>
    <row r="75" spans="1:5" ht="74.25" customHeight="1">
      <c r="A75" s="424" t="s">
        <v>173</v>
      </c>
      <c r="B75" s="425"/>
      <c r="C75" s="425"/>
      <c r="D75" s="425"/>
      <c r="E75" s="426"/>
    </row>
    <row r="76" spans="1:5" ht="51" customHeight="1">
      <c r="A76" s="424" t="s">
        <v>172</v>
      </c>
      <c r="B76" s="425"/>
      <c r="C76" s="425"/>
      <c r="D76" s="425"/>
      <c r="E76" s="426"/>
    </row>
    <row r="77" spans="1:5" ht="73.25" customHeight="1">
      <c r="A77" s="424" t="s">
        <v>171</v>
      </c>
      <c r="B77" s="425"/>
      <c r="C77" s="425"/>
      <c r="D77" s="425"/>
      <c r="E77" s="426"/>
    </row>
    <row r="78" spans="1:5" ht="48.65" customHeight="1">
      <c r="A78" s="424" t="s">
        <v>170</v>
      </c>
      <c r="B78" s="425"/>
      <c r="C78" s="425"/>
      <c r="D78" s="425"/>
      <c r="E78" s="426"/>
    </row>
    <row r="79" spans="1:5" ht="36.65" customHeight="1">
      <c r="A79" s="424" t="s">
        <v>721</v>
      </c>
      <c r="B79" s="425"/>
      <c r="C79" s="425"/>
      <c r="D79" s="425"/>
      <c r="E79" s="426"/>
    </row>
    <row r="80" spans="1:5" ht="26" customHeight="1">
      <c r="A80" s="424" t="s">
        <v>720</v>
      </c>
      <c r="B80" s="425"/>
      <c r="C80" s="425"/>
      <c r="D80" s="425"/>
      <c r="E80" s="426"/>
    </row>
    <row r="81" spans="1:5" ht="27" customHeight="1">
      <c r="A81" s="244" t="s">
        <v>1405</v>
      </c>
      <c r="B81" s="245"/>
      <c r="C81" s="245"/>
      <c r="D81" s="245"/>
      <c r="E81" s="246"/>
    </row>
    <row r="82" spans="1:5" ht="24.75" customHeight="1">
      <c r="A82" s="424" t="s">
        <v>719</v>
      </c>
      <c r="B82" s="425"/>
      <c r="C82" s="425"/>
      <c r="D82" s="425"/>
      <c r="E82" s="426"/>
    </row>
    <row r="83" spans="1:5" ht="143.4" customHeight="1">
      <c r="A83" s="427" t="s">
        <v>718</v>
      </c>
      <c r="B83" s="428"/>
      <c r="C83" s="428"/>
      <c r="D83" s="428"/>
      <c r="E83" s="429"/>
    </row>
    <row r="84" spans="1:5" ht="61.5" customHeight="1">
      <c r="A84" s="424" t="s">
        <v>437</v>
      </c>
      <c r="B84" s="425"/>
      <c r="C84" s="425"/>
      <c r="D84" s="425"/>
      <c r="E84" s="426"/>
    </row>
    <row r="85" spans="1:5" ht="32.25" customHeight="1">
      <c r="A85" s="424" t="s">
        <v>717</v>
      </c>
      <c r="B85" s="425"/>
      <c r="C85" s="425"/>
      <c r="D85" s="425"/>
      <c r="E85" s="426"/>
    </row>
    <row r="86" spans="1:5" s="4" customFormat="1" ht="30" customHeight="1">
      <c r="A86" s="255" t="s">
        <v>539</v>
      </c>
      <c r="B86" s="255"/>
      <c r="C86" s="255"/>
      <c r="D86" s="255"/>
      <c r="E86" s="255"/>
    </row>
    <row r="87" spans="1:5" ht="30" customHeight="1">
      <c r="A87" s="238" t="s">
        <v>836</v>
      </c>
      <c r="B87" s="239"/>
      <c r="C87" s="239"/>
      <c r="D87" s="239"/>
      <c r="E87" s="240"/>
    </row>
    <row r="88" spans="1:5" ht="126" customHeight="1">
      <c r="A88" s="241" t="s">
        <v>797</v>
      </c>
      <c r="B88" s="242"/>
      <c r="C88" s="242"/>
      <c r="D88" s="242"/>
      <c r="E88" s="243"/>
    </row>
    <row r="89" spans="1:5">
      <c r="A89" s="383" t="s">
        <v>835</v>
      </c>
      <c r="B89" s="383"/>
      <c r="C89" s="383"/>
      <c r="D89" s="383"/>
      <c r="E89" s="383"/>
    </row>
    <row r="90" spans="1:5">
      <c r="A90" s="384" t="s">
        <v>834</v>
      </c>
      <c r="B90" s="384"/>
      <c r="C90" s="384"/>
      <c r="D90" s="384"/>
      <c r="E90" s="384"/>
    </row>
    <row r="91" spans="1:5" ht="33" customHeight="1">
      <c r="A91" s="254" t="s">
        <v>555</v>
      </c>
      <c r="B91" s="254"/>
      <c r="C91" s="254"/>
      <c r="D91" s="254"/>
      <c r="E91" s="254"/>
    </row>
  </sheetData>
  <mergeCells count="91">
    <mergeCell ref="B16:E16"/>
    <mergeCell ref="A91:E91"/>
    <mergeCell ref="A88:E88"/>
    <mergeCell ref="A86:E86"/>
    <mergeCell ref="A87:E87"/>
    <mergeCell ref="A89:E89"/>
    <mergeCell ref="A90:E90"/>
    <mergeCell ref="A39:E39"/>
    <mergeCell ref="A27:E27"/>
    <mergeCell ref="A28:E28"/>
    <mergeCell ref="A29:E29"/>
    <mergeCell ref="A12:E12"/>
    <mergeCell ref="B13:E13"/>
    <mergeCell ref="B14:E14"/>
    <mergeCell ref="B15:E15"/>
    <mergeCell ref="B18:E18"/>
    <mergeCell ref="A21:E21"/>
    <mergeCell ref="A22:E22"/>
    <mergeCell ref="A23:E23"/>
    <mergeCell ref="A24:E24"/>
    <mergeCell ref="A25:E25"/>
    <mergeCell ref="A26:E26"/>
    <mergeCell ref="B19:E19"/>
    <mergeCell ref="A8:E8"/>
    <mergeCell ref="B9:E9"/>
    <mergeCell ref="A10:E10"/>
    <mergeCell ref="A11:E11"/>
    <mergeCell ref="A1:E1"/>
    <mergeCell ref="A2:E2"/>
    <mergeCell ref="A3:E3"/>
    <mergeCell ref="A4:E4"/>
    <mergeCell ref="A7:E7"/>
    <mergeCell ref="A5:E5"/>
    <mergeCell ref="A6:E6"/>
    <mergeCell ref="A46:E46"/>
    <mergeCell ref="A47:E47"/>
    <mergeCell ref="A48:E48"/>
    <mergeCell ref="A49:E49"/>
    <mergeCell ref="B17:E17"/>
    <mergeCell ref="A20:E20"/>
    <mergeCell ref="A40:E40"/>
    <mergeCell ref="A30:E30"/>
    <mergeCell ref="A31:E31"/>
    <mergeCell ref="A32:E32"/>
    <mergeCell ref="A33:E33"/>
    <mergeCell ref="A34:E34"/>
    <mergeCell ref="A35:E35"/>
    <mergeCell ref="A36:E36"/>
    <mergeCell ref="A37:E37"/>
    <mergeCell ref="A38:E38"/>
    <mergeCell ref="A41:E41"/>
    <mergeCell ref="A42:E42"/>
    <mergeCell ref="A43:E43"/>
    <mergeCell ref="A44:E44"/>
    <mergeCell ref="A45:E45"/>
    <mergeCell ref="A55:E55"/>
    <mergeCell ref="A56:E56"/>
    <mergeCell ref="A57:E57"/>
    <mergeCell ref="A58:E58"/>
    <mergeCell ref="A59:E59"/>
    <mergeCell ref="A50:E50"/>
    <mergeCell ref="A51:E51"/>
    <mergeCell ref="A52:E52"/>
    <mergeCell ref="A53:E53"/>
    <mergeCell ref="A54:E54"/>
    <mergeCell ref="A65:E65"/>
    <mergeCell ref="A66:E66"/>
    <mergeCell ref="A67:E67"/>
    <mergeCell ref="A68:E68"/>
    <mergeCell ref="A69:E69"/>
    <mergeCell ref="A60:E60"/>
    <mergeCell ref="A61:E61"/>
    <mergeCell ref="A62:E62"/>
    <mergeCell ref="A63:E63"/>
    <mergeCell ref="A64:E64"/>
    <mergeCell ref="A70:E70"/>
    <mergeCell ref="A71:E71"/>
    <mergeCell ref="A72:E72"/>
    <mergeCell ref="A73:E73"/>
    <mergeCell ref="A84:E84"/>
    <mergeCell ref="A74:E74"/>
    <mergeCell ref="A75:E75"/>
    <mergeCell ref="A76:E76"/>
    <mergeCell ref="A77:E77"/>
    <mergeCell ref="A78:E78"/>
    <mergeCell ref="A85:E85"/>
    <mergeCell ref="A79:E79"/>
    <mergeCell ref="A80:E80"/>
    <mergeCell ref="A81:E81"/>
    <mergeCell ref="A82:E82"/>
    <mergeCell ref="A83:E8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D63D-36B6-4CCF-9F26-D2E01BF49357}">
  <sheetPr>
    <tabColor theme="6"/>
    <pageSetUpPr fitToPage="1"/>
  </sheetPr>
  <dimension ref="A1:K110"/>
  <sheetViews>
    <sheetView showGridLines="0" tabSelected="1" topLeftCell="A100" zoomScale="53" zoomScaleNormal="85" workbookViewId="0">
      <selection activeCell="A105" sqref="A105:E105"/>
    </sheetView>
  </sheetViews>
  <sheetFormatPr baseColWidth="10" defaultRowHeight="14.5"/>
  <cols>
    <col min="1" max="1" width="76.54296875" customWidth="1"/>
    <col min="2" max="2" width="52.36328125" customWidth="1"/>
    <col min="3" max="3" width="15.90625" customWidth="1"/>
    <col min="4" max="4" width="19.6328125" customWidth="1"/>
    <col min="5" max="5" width="21.90625" customWidth="1"/>
    <col min="6" max="6" width="2.90625" customWidth="1"/>
    <col min="253" max="253" width="76.54296875" customWidth="1"/>
    <col min="254" max="254" width="50.54296875" customWidth="1"/>
    <col min="509" max="509" width="76.54296875" customWidth="1"/>
    <col min="510" max="510" width="50.54296875" customWidth="1"/>
    <col min="765" max="765" width="76.54296875" customWidth="1"/>
    <col min="766" max="766" width="50.54296875" customWidth="1"/>
    <col min="1021" max="1021" width="76.54296875" customWidth="1"/>
    <col min="1022" max="1022" width="50.54296875" customWidth="1"/>
    <col min="1277" max="1277" width="76.54296875" customWidth="1"/>
    <col min="1278" max="1278" width="50.54296875" customWidth="1"/>
    <col min="1533" max="1533" width="76.54296875" customWidth="1"/>
    <col min="1534" max="1534" width="50.54296875" customWidth="1"/>
    <col min="1789" max="1789" width="76.54296875" customWidth="1"/>
    <col min="1790" max="1790" width="50.54296875" customWidth="1"/>
    <col min="2045" max="2045" width="76.54296875" customWidth="1"/>
    <col min="2046" max="2046" width="50.54296875" customWidth="1"/>
    <col min="2301" max="2301" width="76.54296875" customWidth="1"/>
    <col min="2302" max="2302" width="50.54296875" customWidth="1"/>
    <col min="2557" max="2557" width="76.54296875" customWidth="1"/>
    <col min="2558" max="2558" width="50.54296875" customWidth="1"/>
    <col min="2813" max="2813" width="76.54296875" customWidth="1"/>
    <col min="2814" max="2814" width="50.54296875" customWidth="1"/>
    <col min="3069" max="3069" width="76.54296875" customWidth="1"/>
    <col min="3070" max="3070" width="50.54296875" customWidth="1"/>
    <col min="3325" max="3325" width="76.54296875" customWidth="1"/>
    <col min="3326" max="3326" width="50.54296875" customWidth="1"/>
    <col min="3581" max="3581" width="76.54296875" customWidth="1"/>
    <col min="3582" max="3582" width="50.54296875" customWidth="1"/>
    <col min="3837" max="3837" width="76.54296875" customWidth="1"/>
    <col min="3838" max="3838" width="50.54296875" customWidth="1"/>
    <col min="4093" max="4093" width="76.54296875" customWidth="1"/>
    <col min="4094" max="4094" width="50.54296875" customWidth="1"/>
    <col min="4349" max="4349" width="76.54296875" customWidth="1"/>
    <col min="4350" max="4350" width="50.54296875" customWidth="1"/>
    <col min="4605" max="4605" width="76.54296875" customWidth="1"/>
    <col min="4606" max="4606" width="50.54296875" customWidth="1"/>
    <col min="4861" max="4861" width="76.54296875" customWidth="1"/>
    <col min="4862" max="4862" width="50.54296875" customWidth="1"/>
    <col min="5117" max="5117" width="76.54296875" customWidth="1"/>
    <col min="5118" max="5118" width="50.54296875" customWidth="1"/>
    <col min="5373" max="5373" width="76.54296875" customWidth="1"/>
    <col min="5374" max="5374" width="50.54296875" customWidth="1"/>
    <col min="5629" max="5629" width="76.54296875" customWidth="1"/>
    <col min="5630" max="5630" width="50.54296875" customWidth="1"/>
    <col min="5885" max="5885" width="76.54296875" customWidth="1"/>
    <col min="5886" max="5886" width="50.54296875" customWidth="1"/>
    <col min="6141" max="6141" width="76.54296875" customWidth="1"/>
    <col min="6142" max="6142" width="50.54296875" customWidth="1"/>
    <col min="6397" max="6397" width="76.54296875" customWidth="1"/>
    <col min="6398" max="6398" width="50.54296875" customWidth="1"/>
    <col min="6653" max="6653" width="76.54296875" customWidth="1"/>
    <col min="6654" max="6654" width="50.54296875" customWidth="1"/>
    <col min="6909" max="6909" width="76.54296875" customWidth="1"/>
    <col min="6910" max="6910" width="50.54296875" customWidth="1"/>
    <col min="7165" max="7165" width="76.54296875" customWidth="1"/>
    <col min="7166" max="7166" width="50.54296875" customWidth="1"/>
    <col min="7421" max="7421" width="76.54296875" customWidth="1"/>
    <col min="7422" max="7422" width="50.54296875" customWidth="1"/>
    <col min="7677" max="7677" width="76.54296875" customWidth="1"/>
    <col min="7678" max="7678" width="50.54296875" customWidth="1"/>
    <col min="7933" max="7933" width="76.54296875" customWidth="1"/>
    <col min="7934" max="7934" width="50.54296875" customWidth="1"/>
    <col min="8189" max="8189" width="76.54296875" customWidth="1"/>
    <col min="8190" max="8190" width="50.54296875" customWidth="1"/>
    <col min="8445" max="8445" width="76.54296875" customWidth="1"/>
    <col min="8446" max="8446" width="50.54296875" customWidth="1"/>
    <col min="8701" max="8701" width="76.54296875" customWidth="1"/>
    <col min="8702" max="8702" width="50.54296875" customWidth="1"/>
    <col min="8957" max="8957" width="76.54296875" customWidth="1"/>
    <col min="8958" max="8958" width="50.54296875" customWidth="1"/>
    <col min="9213" max="9213" width="76.54296875" customWidth="1"/>
    <col min="9214" max="9214" width="50.54296875" customWidth="1"/>
    <col min="9469" max="9469" width="76.54296875" customWidth="1"/>
    <col min="9470" max="9470" width="50.54296875" customWidth="1"/>
    <col min="9725" max="9725" width="76.54296875" customWidth="1"/>
    <col min="9726" max="9726" width="50.54296875" customWidth="1"/>
    <col min="9981" max="9981" width="76.54296875" customWidth="1"/>
    <col min="9982" max="9982" width="50.54296875" customWidth="1"/>
    <col min="10237" max="10237" width="76.54296875" customWidth="1"/>
    <col min="10238" max="10238" width="50.54296875" customWidth="1"/>
    <col min="10493" max="10493" width="76.54296875" customWidth="1"/>
    <col min="10494" max="10494" width="50.54296875" customWidth="1"/>
    <col min="10749" max="10749" width="76.54296875" customWidth="1"/>
    <col min="10750" max="10750" width="50.54296875" customWidth="1"/>
    <col min="11005" max="11005" width="76.54296875" customWidth="1"/>
    <col min="11006" max="11006" width="50.54296875" customWidth="1"/>
    <col min="11261" max="11261" width="76.54296875" customWidth="1"/>
    <col min="11262" max="11262" width="50.54296875" customWidth="1"/>
    <col min="11517" max="11517" width="76.54296875" customWidth="1"/>
    <col min="11518" max="11518" width="50.54296875" customWidth="1"/>
    <col min="11773" max="11773" width="76.54296875" customWidth="1"/>
    <col min="11774" max="11774" width="50.54296875" customWidth="1"/>
    <col min="12029" max="12029" width="76.54296875" customWidth="1"/>
    <col min="12030" max="12030" width="50.54296875" customWidth="1"/>
    <col min="12285" max="12285" width="76.54296875" customWidth="1"/>
    <col min="12286" max="12286" width="50.54296875" customWidth="1"/>
    <col min="12541" max="12541" width="76.54296875" customWidth="1"/>
    <col min="12542" max="12542" width="50.54296875" customWidth="1"/>
    <col min="12797" max="12797" width="76.54296875" customWidth="1"/>
    <col min="12798" max="12798" width="50.54296875" customWidth="1"/>
    <col min="13053" max="13053" width="76.54296875" customWidth="1"/>
    <col min="13054" max="13054" width="50.54296875" customWidth="1"/>
    <col min="13309" max="13309" width="76.54296875" customWidth="1"/>
    <col min="13310" max="13310" width="50.54296875" customWidth="1"/>
    <col min="13565" max="13565" width="76.54296875" customWidth="1"/>
    <col min="13566" max="13566" width="50.54296875" customWidth="1"/>
    <col min="13821" max="13821" width="76.54296875" customWidth="1"/>
    <col min="13822" max="13822" width="50.54296875" customWidth="1"/>
    <col min="14077" max="14077" width="76.54296875" customWidth="1"/>
    <col min="14078" max="14078" width="50.54296875" customWidth="1"/>
    <col min="14333" max="14333" width="76.54296875" customWidth="1"/>
    <col min="14334" max="14334" width="50.54296875" customWidth="1"/>
    <col min="14589" max="14589" width="76.54296875" customWidth="1"/>
    <col min="14590" max="14590" width="50.54296875" customWidth="1"/>
    <col min="14845" max="14845" width="76.54296875" customWidth="1"/>
    <col min="14846" max="14846" width="50.54296875" customWidth="1"/>
    <col min="15101" max="15101" width="76.54296875" customWidth="1"/>
    <col min="15102" max="15102" width="50.54296875" customWidth="1"/>
    <col min="15357" max="15357" width="76.54296875" customWidth="1"/>
    <col min="15358" max="15358" width="50.54296875" customWidth="1"/>
    <col min="15613" max="15613" width="76.54296875" customWidth="1"/>
    <col min="15614" max="15614" width="50.54296875" customWidth="1"/>
    <col min="15869" max="15869" width="76.54296875" customWidth="1"/>
    <col min="15870" max="15870" width="50.54296875" customWidth="1"/>
    <col min="16125" max="16125" width="76.54296875" customWidth="1"/>
    <col min="16126" max="16126" width="50.54296875" customWidth="1"/>
  </cols>
  <sheetData>
    <row r="1" spans="1:5" ht="27" customHeight="1">
      <c r="A1" s="279" t="s">
        <v>542</v>
      </c>
      <c r="B1" s="279"/>
      <c r="C1" s="279"/>
      <c r="D1" s="279"/>
      <c r="E1" s="279"/>
    </row>
    <row r="2" spans="1:5" ht="70.5" customHeight="1">
      <c r="A2" s="280" t="s">
        <v>716</v>
      </c>
      <c r="B2" s="279"/>
      <c r="C2" s="279"/>
      <c r="D2" s="279"/>
      <c r="E2" s="279"/>
    </row>
    <row r="3" spans="1:5" ht="30.75" customHeight="1">
      <c r="A3" s="279" t="s">
        <v>541</v>
      </c>
      <c r="B3" s="279"/>
      <c r="C3" s="279"/>
      <c r="D3" s="279"/>
      <c r="E3" s="279"/>
    </row>
    <row r="4" spans="1:5" s="30" customFormat="1" ht="41.25" customHeight="1">
      <c r="A4" s="462" t="s">
        <v>709</v>
      </c>
      <c r="B4" s="462"/>
      <c r="C4" s="462"/>
      <c r="D4" s="462"/>
      <c r="E4" s="462"/>
    </row>
    <row r="5" spans="1:5" s="30" customFormat="1" ht="12" customHeight="1">
      <c r="A5" s="463"/>
      <c r="B5" s="463"/>
      <c r="C5" s="463"/>
      <c r="D5" s="463"/>
      <c r="E5" s="463"/>
    </row>
    <row r="6" spans="1:5" ht="24.75" customHeight="1">
      <c r="A6" s="372" t="s">
        <v>715</v>
      </c>
      <c r="B6" s="372"/>
      <c r="C6" s="372"/>
      <c r="D6" s="372"/>
      <c r="E6" s="372"/>
    </row>
    <row r="7" spans="1:5" ht="84" customHeight="1">
      <c r="A7" s="372" t="s">
        <v>488</v>
      </c>
      <c r="B7" s="372"/>
      <c r="C7" s="372"/>
      <c r="D7" s="372"/>
      <c r="E7" s="372"/>
    </row>
    <row r="8" spans="1:5" ht="42.65" customHeight="1">
      <c r="A8" s="40" t="s">
        <v>714</v>
      </c>
      <c r="B8" s="386" t="s">
        <v>558</v>
      </c>
      <c r="C8" s="386"/>
      <c r="D8" s="386"/>
      <c r="E8" s="386"/>
    </row>
    <row r="9" spans="1:5" ht="42.65" customHeight="1">
      <c r="A9" s="40" t="s">
        <v>713</v>
      </c>
      <c r="B9" s="386" t="s">
        <v>712</v>
      </c>
      <c r="C9" s="386"/>
      <c r="D9" s="386"/>
      <c r="E9" s="386"/>
    </row>
    <row r="10" spans="1:5" ht="42.65" customHeight="1">
      <c r="A10" s="40" t="s">
        <v>545</v>
      </c>
      <c r="B10" s="386" t="s">
        <v>711</v>
      </c>
      <c r="C10" s="386"/>
      <c r="D10" s="386"/>
      <c r="E10" s="386"/>
    </row>
    <row r="11" spans="1:5" ht="21.75" customHeight="1">
      <c r="A11" s="255" t="s">
        <v>710</v>
      </c>
      <c r="B11" s="255"/>
      <c r="C11" s="255"/>
      <c r="D11" s="255"/>
      <c r="E11" s="255"/>
    </row>
    <row r="12" spans="1:5" ht="42.65" customHeight="1">
      <c r="A12" s="386" t="s">
        <v>709</v>
      </c>
      <c r="B12" s="386"/>
      <c r="C12" s="386"/>
      <c r="D12" s="386"/>
      <c r="E12" s="386"/>
    </row>
    <row r="13" spans="1:5" ht="21.75" customHeight="1">
      <c r="A13" s="255" t="s">
        <v>708</v>
      </c>
      <c r="B13" s="255"/>
      <c r="C13" s="255"/>
      <c r="D13" s="255"/>
      <c r="E13" s="255"/>
    </row>
    <row r="14" spans="1:5" ht="193.5" customHeight="1">
      <c r="A14" s="386" t="s">
        <v>763</v>
      </c>
      <c r="B14" s="386"/>
      <c r="C14" s="386"/>
      <c r="D14" s="386"/>
      <c r="E14" s="386"/>
    </row>
    <row r="15" spans="1:5" ht="22.5" customHeight="1">
      <c r="A15" s="255" t="s">
        <v>303</v>
      </c>
      <c r="B15" s="255"/>
      <c r="C15" s="255"/>
      <c r="D15" s="255"/>
      <c r="E15" s="255"/>
    </row>
    <row r="16" spans="1:5" ht="30.75" customHeight="1">
      <c r="A16" s="386" t="s">
        <v>304</v>
      </c>
      <c r="B16" s="386"/>
      <c r="C16" s="386"/>
      <c r="D16" s="386"/>
      <c r="E16" s="386"/>
    </row>
    <row r="17" spans="1:7" ht="21.75" customHeight="1">
      <c r="A17" s="255" t="s">
        <v>305</v>
      </c>
      <c r="B17" s="255"/>
      <c r="C17" s="255"/>
      <c r="D17" s="255"/>
      <c r="E17" s="255"/>
    </row>
    <row r="18" spans="1:7" ht="24" customHeight="1">
      <c r="A18" s="386" t="s">
        <v>306</v>
      </c>
      <c r="B18" s="386"/>
      <c r="C18" s="386"/>
      <c r="D18" s="386"/>
      <c r="E18" s="386"/>
    </row>
    <row r="19" spans="1:7" ht="21.75" customHeight="1">
      <c r="A19" s="255" t="s">
        <v>307</v>
      </c>
      <c r="B19" s="255"/>
      <c r="C19" s="255"/>
      <c r="D19" s="255"/>
      <c r="E19" s="255"/>
    </row>
    <row r="20" spans="1:7" ht="32.25" customHeight="1">
      <c r="A20" s="386" t="s">
        <v>308</v>
      </c>
      <c r="B20" s="386"/>
      <c r="C20" s="386"/>
      <c r="D20" s="386"/>
      <c r="E20" s="386"/>
    </row>
    <row r="21" spans="1:7" ht="21.75" customHeight="1">
      <c r="A21" s="255" t="s">
        <v>309</v>
      </c>
      <c r="B21" s="255"/>
      <c r="C21" s="255"/>
      <c r="D21" s="255"/>
      <c r="E21" s="255"/>
    </row>
    <row r="22" spans="1:7" ht="34.25" customHeight="1">
      <c r="A22" s="386" t="s">
        <v>707</v>
      </c>
      <c r="B22" s="386"/>
      <c r="C22" s="386"/>
      <c r="D22" s="386"/>
      <c r="E22" s="386"/>
      <c r="G22" s="29"/>
    </row>
    <row r="23" spans="1:7" ht="18" customHeight="1">
      <c r="A23" s="386" t="s">
        <v>706</v>
      </c>
      <c r="B23" s="386"/>
      <c r="C23" s="386"/>
      <c r="D23" s="386"/>
      <c r="E23" s="386"/>
    </row>
    <row r="24" spans="1:7" ht="33.65" customHeight="1">
      <c r="A24" s="386" t="s">
        <v>705</v>
      </c>
      <c r="B24" s="386"/>
      <c r="C24" s="386"/>
      <c r="D24" s="386"/>
      <c r="E24" s="386"/>
      <c r="G24" s="29"/>
    </row>
    <row r="25" spans="1:7" ht="21.75" customHeight="1">
      <c r="A25" s="255" t="s">
        <v>313</v>
      </c>
      <c r="B25" s="255"/>
      <c r="C25" s="255"/>
      <c r="D25" s="255"/>
      <c r="E25" s="255"/>
    </row>
    <row r="26" spans="1:7" ht="24" customHeight="1">
      <c r="A26" s="386" t="s">
        <v>56</v>
      </c>
      <c r="B26" s="386"/>
      <c r="C26" s="386"/>
      <c r="D26" s="386"/>
      <c r="E26" s="386"/>
    </row>
    <row r="27" spans="1:7" ht="21.75" customHeight="1">
      <c r="A27" s="255" t="s">
        <v>314</v>
      </c>
      <c r="B27" s="255"/>
      <c r="C27" s="255"/>
      <c r="D27" s="255"/>
      <c r="E27" s="255"/>
    </row>
    <row r="28" spans="1:7" ht="69.75" customHeight="1">
      <c r="A28" s="386" t="s">
        <v>315</v>
      </c>
      <c r="B28" s="386"/>
      <c r="C28" s="386"/>
      <c r="D28" s="386"/>
      <c r="E28" s="386"/>
    </row>
    <row r="29" spans="1:7" ht="36" customHeight="1">
      <c r="A29" s="39" t="s">
        <v>764</v>
      </c>
      <c r="B29" s="461" t="s">
        <v>316</v>
      </c>
      <c r="C29" s="461"/>
      <c r="D29" s="461"/>
      <c r="E29" s="461"/>
    </row>
    <row r="30" spans="1:7" ht="31.5" customHeight="1">
      <c r="A30" s="39" t="s">
        <v>704</v>
      </c>
      <c r="B30" s="461" t="s">
        <v>319</v>
      </c>
      <c r="C30" s="461"/>
      <c r="D30" s="461"/>
      <c r="E30" s="461"/>
    </row>
    <row r="31" spans="1:7" ht="51.75" customHeight="1">
      <c r="A31" s="39" t="s">
        <v>703</v>
      </c>
      <c r="B31" s="461" t="s">
        <v>321</v>
      </c>
      <c r="C31" s="461"/>
      <c r="D31" s="461"/>
      <c r="E31" s="461"/>
    </row>
    <row r="32" spans="1:7" ht="21.75" customHeight="1">
      <c r="A32" s="255" t="s">
        <v>322</v>
      </c>
      <c r="B32" s="255"/>
      <c r="C32" s="255"/>
      <c r="D32" s="255"/>
      <c r="E32" s="255"/>
    </row>
    <row r="33" spans="1:5" ht="42.75" customHeight="1">
      <c r="A33" s="386" t="s">
        <v>323</v>
      </c>
      <c r="B33" s="386"/>
      <c r="C33" s="386"/>
      <c r="D33" s="386"/>
      <c r="E33" s="386"/>
    </row>
    <row r="34" spans="1:5" ht="21.75" customHeight="1">
      <c r="A34" s="255" t="s">
        <v>765</v>
      </c>
      <c r="B34" s="255"/>
      <c r="C34" s="255"/>
      <c r="D34" s="255"/>
      <c r="E34" s="255"/>
    </row>
    <row r="35" spans="1:5" ht="108.75" customHeight="1">
      <c r="A35" s="386" t="s">
        <v>766</v>
      </c>
      <c r="B35" s="386"/>
      <c r="C35" s="386"/>
      <c r="D35" s="386"/>
      <c r="E35" s="386"/>
    </row>
    <row r="36" spans="1:5" ht="30" customHeight="1">
      <c r="A36" s="255" t="s">
        <v>326</v>
      </c>
      <c r="B36" s="255"/>
      <c r="C36" s="255"/>
      <c r="D36" s="255"/>
      <c r="E36" s="255"/>
    </row>
    <row r="37" spans="1:5" ht="76.5" customHeight="1">
      <c r="A37" s="386" t="s">
        <v>702</v>
      </c>
      <c r="B37" s="386"/>
      <c r="C37" s="386"/>
      <c r="D37" s="386"/>
      <c r="E37" s="386"/>
    </row>
    <row r="38" spans="1:5" ht="21.75" customHeight="1">
      <c r="A38" s="255" t="s">
        <v>328</v>
      </c>
      <c r="B38" s="255"/>
      <c r="C38" s="255"/>
      <c r="D38" s="255"/>
      <c r="E38" s="255"/>
    </row>
    <row r="39" spans="1:5" ht="33" customHeight="1">
      <c r="A39" s="386" t="s">
        <v>701</v>
      </c>
      <c r="B39" s="386"/>
      <c r="C39" s="386"/>
      <c r="D39" s="386"/>
      <c r="E39" s="386"/>
    </row>
    <row r="40" spans="1:5" ht="21.75" customHeight="1">
      <c r="A40" s="255" t="s">
        <v>330</v>
      </c>
      <c r="B40" s="255"/>
      <c r="C40" s="255"/>
      <c r="D40" s="255"/>
      <c r="E40" s="255"/>
    </row>
    <row r="41" spans="1:5" ht="44.25" customHeight="1">
      <c r="A41" s="386" t="s">
        <v>700</v>
      </c>
      <c r="B41" s="386"/>
      <c r="C41" s="386"/>
      <c r="D41" s="386"/>
      <c r="E41" s="386"/>
    </row>
    <row r="42" spans="1:5" ht="21.75" customHeight="1">
      <c r="A42" s="255" t="s">
        <v>332</v>
      </c>
      <c r="B42" s="255"/>
      <c r="C42" s="255"/>
      <c r="D42" s="255"/>
      <c r="E42" s="255"/>
    </row>
    <row r="43" spans="1:5" ht="138.75" customHeight="1">
      <c r="A43" s="459" t="s">
        <v>1406</v>
      </c>
      <c r="B43" s="459"/>
      <c r="C43" s="459"/>
      <c r="D43" s="459"/>
      <c r="E43" s="459"/>
    </row>
    <row r="44" spans="1:5" ht="21.75" customHeight="1">
      <c r="A44" s="255" t="s">
        <v>334</v>
      </c>
      <c r="B44" s="255"/>
      <c r="C44" s="255"/>
      <c r="D44" s="255"/>
      <c r="E44" s="255"/>
    </row>
    <row r="45" spans="1:5" ht="112.75" customHeight="1">
      <c r="A45" s="386" t="s">
        <v>335</v>
      </c>
      <c r="B45" s="386"/>
      <c r="C45" s="386"/>
      <c r="D45" s="386"/>
      <c r="E45" s="386"/>
    </row>
    <row r="46" spans="1:5" ht="29.4" customHeight="1">
      <c r="A46" s="386" t="s">
        <v>336</v>
      </c>
      <c r="B46" s="386"/>
      <c r="C46" s="386"/>
      <c r="D46" s="386"/>
      <c r="E46" s="386"/>
    </row>
    <row r="47" spans="1:5" ht="78" customHeight="1">
      <c r="A47" s="386" t="s">
        <v>699</v>
      </c>
      <c r="B47" s="386"/>
      <c r="C47" s="386"/>
      <c r="D47" s="386"/>
      <c r="E47" s="386"/>
    </row>
    <row r="48" spans="1:5" ht="75.650000000000006" customHeight="1">
      <c r="A48" s="386" t="s">
        <v>698</v>
      </c>
      <c r="B48" s="386"/>
      <c r="C48" s="386"/>
      <c r="D48" s="386"/>
      <c r="E48" s="386"/>
    </row>
    <row r="49" spans="1:7" ht="21.75" customHeight="1">
      <c r="A49" s="255" t="s">
        <v>339</v>
      </c>
      <c r="B49" s="255"/>
      <c r="C49" s="255"/>
      <c r="D49" s="255"/>
      <c r="E49" s="255"/>
    </row>
    <row r="50" spans="1:7" ht="80.400000000000006" customHeight="1">
      <c r="A50" s="460" t="s">
        <v>697</v>
      </c>
      <c r="B50" s="460"/>
      <c r="C50" s="460"/>
      <c r="D50" s="460"/>
      <c r="E50" s="460"/>
    </row>
    <row r="51" spans="1:7" ht="21.75" customHeight="1">
      <c r="A51" s="255" t="s">
        <v>341</v>
      </c>
      <c r="B51" s="255"/>
      <c r="C51" s="255"/>
      <c r="D51" s="255"/>
      <c r="E51" s="255"/>
    </row>
    <row r="52" spans="1:7" ht="126" customHeight="1">
      <c r="A52" s="386" t="s">
        <v>696</v>
      </c>
      <c r="B52" s="386"/>
      <c r="C52" s="386"/>
      <c r="D52" s="386"/>
      <c r="E52" s="386"/>
    </row>
    <row r="53" spans="1:7" ht="21.75" customHeight="1">
      <c r="A53" s="255" t="s">
        <v>343</v>
      </c>
      <c r="B53" s="255"/>
      <c r="C53" s="255"/>
      <c r="D53" s="255"/>
      <c r="E53" s="255"/>
    </row>
    <row r="54" spans="1:7" ht="88.25" customHeight="1">
      <c r="A54" s="460" t="s">
        <v>344</v>
      </c>
      <c r="B54" s="460"/>
      <c r="C54" s="460"/>
      <c r="D54" s="460"/>
      <c r="E54" s="460"/>
    </row>
    <row r="55" spans="1:7" ht="21.75" customHeight="1">
      <c r="A55" s="255" t="s">
        <v>345</v>
      </c>
      <c r="B55" s="255"/>
      <c r="C55" s="255"/>
      <c r="D55" s="255"/>
      <c r="E55" s="255"/>
    </row>
    <row r="56" spans="1:7" ht="58.5" customHeight="1">
      <c r="A56" s="386" t="s">
        <v>695</v>
      </c>
      <c r="B56" s="386"/>
      <c r="C56" s="386"/>
      <c r="D56" s="386"/>
      <c r="E56" s="386"/>
    </row>
    <row r="57" spans="1:7" ht="21.75" customHeight="1">
      <c r="A57" s="255" t="s">
        <v>347</v>
      </c>
      <c r="B57" s="255"/>
      <c r="C57" s="255"/>
      <c r="D57" s="255"/>
      <c r="E57" s="255"/>
    </row>
    <row r="58" spans="1:7" ht="45" customHeight="1">
      <c r="A58" s="386" t="s">
        <v>694</v>
      </c>
      <c r="B58" s="386"/>
      <c r="C58" s="386"/>
      <c r="D58" s="386"/>
      <c r="E58" s="386"/>
    </row>
    <row r="59" spans="1:7" ht="21.75" customHeight="1">
      <c r="A59" s="255" t="s">
        <v>349</v>
      </c>
      <c r="B59" s="255"/>
      <c r="C59" s="255"/>
      <c r="D59" s="255"/>
      <c r="E59" s="255"/>
    </row>
    <row r="60" spans="1:7" ht="86.4" customHeight="1">
      <c r="A60" s="386" t="s">
        <v>693</v>
      </c>
      <c r="B60" s="386"/>
      <c r="C60" s="386"/>
      <c r="D60" s="386"/>
      <c r="E60" s="386"/>
    </row>
    <row r="61" spans="1:7" ht="48.75" customHeight="1">
      <c r="A61" s="254" t="s">
        <v>351</v>
      </c>
      <c r="B61" s="254"/>
      <c r="C61" s="254"/>
      <c r="D61" s="254"/>
      <c r="E61" s="254"/>
    </row>
    <row r="62" spans="1:7" ht="158.4" customHeight="1">
      <c r="A62" s="238" t="s">
        <v>692</v>
      </c>
      <c r="B62" s="239"/>
      <c r="C62" s="239"/>
      <c r="D62" s="239"/>
      <c r="E62" s="240"/>
      <c r="G62" s="29"/>
    </row>
    <row r="63" spans="1:7" ht="143.4" customHeight="1">
      <c r="A63" s="238" t="s">
        <v>691</v>
      </c>
      <c r="B63" s="239"/>
      <c r="C63" s="239"/>
      <c r="D63" s="239"/>
      <c r="E63" s="240"/>
      <c r="G63" s="29"/>
    </row>
    <row r="64" spans="1:7" ht="96" customHeight="1">
      <c r="A64" s="386" t="s">
        <v>690</v>
      </c>
      <c r="B64" s="386"/>
      <c r="C64" s="386"/>
      <c r="D64" s="386"/>
      <c r="E64" s="386"/>
      <c r="G64" s="29"/>
    </row>
    <row r="65" spans="1:11" ht="138.75" customHeight="1">
      <c r="A65" s="386" t="s">
        <v>689</v>
      </c>
      <c r="B65" s="386"/>
      <c r="C65" s="386"/>
      <c r="D65" s="386"/>
      <c r="E65" s="386"/>
      <c r="G65" s="29"/>
    </row>
    <row r="66" spans="1:11" ht="21.75" customHeight="1">
      <c r="A66" s="255" t="s">
        <v>688</v>
      </c>
      <c r="B66" s="255"/>
      <c r="C66" s="255"/>
      <c r="D66" s="255"/>
      <c r="E66" s="255"/>
    </row>
    <row r="67" spans="1:11" ht="78.75" customHeight="1">
      <c r="A67" s="386" t="s">
        <v>687</v>
      </c>
      <c r="B67" s="386"/>
      <c r="C67" s="386"/>
      <c r="D67" s="386"/>
      <c r="E67" s="386"/>
    </row>
    <row r="68" spans="1:11" ht="21.75" customHeight="1">
      <c r="A68" s="255" t="s">
        <v>356</v>
      </c>
      <c r="B68" s="255"/>
      <c r="C68" s="255"/>
      <c r="D68" s="255"/>
      <c r="E68" s="255"/>
    </row>
    <row r="69" spans="1:11" ht="76.25" customHeight="1">
      <c r="A69" s="459" t="s">
        <v>1407</v>
      </c>
      <c r="B69" s="459"/>
      <c r="C69" s="459"/>
      <c r="D69" s="459"/>
      <c r="E69" s="459"/>
      <c r="G69" s="29"/>
    </row>
    <row r="70" spans="1:11" ht="21.75" customHeight="1">
      <c r="A70" s="255" t="s">
        <v>358</v>
      </c>
      <c r="B70" s="255"/>
      <c r="C70" s="255"/>
      <c r="D70" s="255"/>
      <c r="E70" s="255"/>
    </row>
    <row r="71" spans="1:11" ht="27.75" customHeight="1">
      <c r="A71" s="386" t="s">
        <v>359</v>
      </c>
      <c r="B71" s="386"/>
      <c r="C71" s="386"/>
      <c r="D71" s="386"/>
      <c r="E71" s="386"/>
    </row>
    <row r="72" spans="1:11" ht="21.75" customHeight="1">
      <c r="A72" s="255" t="s">
        <v>360</v>
      </c>
      <c r="B72" s="255"/>
      <c r="C72" s="255"/>
      <c r="D72" s="255"/>
      <c r="E72" s="255"/>
    </row>
    <row r="73" spans="1:11" ht="59.4" customHeight="1">
      <c r="A73" s="386" t="s">
        <v>686</v>
      </c>
      <c r="B73" s="386"/>
      <c r="C73" s="386"/>
      <c r="D73" s="386"/>
      <c r="E73" s="386"/>
    </row>
    <row r="74" spans="1:11" ht="21.75" customHeight="1">
      <c r="A74" s="255" t="s">
        <v>362</v>
      </c>
      <c r="B74" s="255"/>
      <c r="C74" s="255"/>
      <c r="D74" s="255"/>
      <c r="E74" s="255"/>
    </row>
    <row r="75" spans="1:11" ht="37.5" customHeight="1">
      <c r="A75" s="459" t="s">
        <v>1408</v>
      </c>
      <c r="B75" s="459"/>
      <c r="C75" s="459"/>
      <c r="D75" s="459"/>
      <c r="E75" s="459"/>
    </row>
    <row r="76" spans="1:11" ht="21.75" customHeight="1">
      <c r="A76" s="255" t="s">
        <v>685</v>
      </c>
      <c r="B76" s="255"/>
      <c r="C76" s="255"/>
      <c r="D76" s="255"/>
      <c r="E76" s="255"/>
    </row>
    <row r="77" spans="1:11" ht="177" customHeight="1">
      <c r="A77" s="386" t="s">
        <v>684</v>
      </c>
      <c r="B77" s="386"/>
      <c r="C77" s="386"/>
      <c r="D77" s="386"/>
      <c r="E77" s="386"/>
      <c r="G77" s="38"/>
      <c r="H77" s="38"/>
      <c r="I77" s="38"/>
      <c r="J77" s="38"/>
      <c r="K77" s="38"/>
    </row>
    <row r="78" spans="1:11" ht="21.75" customHeight="1">
      <c r="A78" s="255" t="s">
        <v>366</v>
      </c>
      <c r="B78" s="255"/>
      <c r="C78" s="255"/>
      <c r="D78" s="255"/>
      <c r="E78" s="255"/>
    </row>
    <row r="79" spans="1:11" ht="82.5" customHeight="1">
      <c r="A79" s="386" t="s">
        <v>683</v>
      </c>
      <c r="B79" s="386"/>
      <c r="C79" s="386"/>
      <c r="D79" s="386"/>
      <c r="E79" s="386"/>
      <c r="G79" s="29"/>
    </row>
    <row r="80" spans="1:11" ht="21.75" customHeight="1">
      <c r="A80" s="255" t="s">
        <v>368</v>
      </c>
      <c r="B80" s="255"/>
      <c r="C80" s="255"/>
      <c r="D80" s="255"/>
      <c r="E80" s="255"/>
    </row>
    <row r="81" spans="1:11" ht="21.75" customHeight="1">
      <c r="A81" s="386" t="s">
        <v>369</v>
      </c>
      <c r="B81" s="386"/>
      <c r="C81" s="386"/>
      <c r="D81" s="386"/>
      <c r="E81" s="386"/>
    </row>
    <row r="82" spans="1:11" ht="21.75" customHeight="1">
      <c r="A82" s="255" t="s">
        <v>370</v>
      </c>
      <c r="B82" s="255"/>
      <c r="C82" s="255"/>
      <c r="D82" s="255"/>
      <c r="E82" s="255"/>
    </row>
    <row r="83" spans="1:11" ht="90" customHeight="1">
      <c r="A83" s="386" t="s">
        <v>682</v>
      </c>
      <c r="B83" s="386"/>
      <c r="C83" s="386"/>
      <c r="D83" s="386"/>
      <c r="E83" s="386"/>
    </row>
    <row r="84" spans="1:11" ht="31.5" customHeight="1">
      <c r="A84" s="386" t="s">
        <v>372</v>
      </c>
      <c r="B84" s="386"/>
      <c r="C84" s="386"/>
      <c r="D84" s="386"/>
      <c r="E84" s="386"/>
    </row>
    <row r="85" spans="1:11" ht="18.75" customHeight="1">
      <c r="A85" s="255" t="s">
        <v>373</v>
      </c>
      <c r="B85" s="255"/>
      <c r="C85" s="255"/>
      <c r="D85" s="255"/>
      <c r="E85" s="255"/>
    </row>
    <row r="86" spans="1:11" ht="51" customHeight="1">
      <c r="A86" s="386" t="s">
        <v>374</v>
      </c>
      <c r="B86" s="386"/>
      <c r="C86" s="386"/>
      <c r="D86" s="386"/>
      <c r="E86" s="386"/>
    </row>
    <row r="87" spans="1:11" ht="21.75" customHeight="1">
      <c r="A87" s="255" t="s">
        <v>681</v>
      </c>
      <c r="B87" s="255"/>
      <c r="C87" s="255"/>
      <c r="D87" s="255"/>
      <c r="E87" s="255"/>
    </row>
    <row r="88" spans="1:11" ht="72.75" customHeight="1">
      <c r="A88" s="386" t="s">
        <v>376</v>
      </c>
      <c r="B88" s="386"/>
      <c r="C88" s="386"/>
      <c r="D88" s="386"/>
      <c r="E88" s="386"/>
    </row>
    <row r="89" spans="1:11" ht="21.75" customHeight="1">
      <c r="A89" s="255" t="s">
        <v>377</v>
      </c>
      <c r="B89" s="255"/>
      <c r="C89" s="255"/>
      <c r="D89" s="255"/>
      <c r="E89" s="255"/>
    </row>
    <row r="90" spans="1:11" ht="60.75" customHeight="1">
      <c r="A90" s="386" t="s">
        <v>680</v>
      </c>
      <c r="B90" s="386"/>
      <c r="C90" s="386"/>
      <c r="D90" s="386"/>
      <c r="E90" s="386"/>
      <c r="G90" s="458"/>
      <c r="H90" s="458"/>
      <c r="I90" s="458"/>
      <c r="J90" s="458"/>
      <c r="K90" s="458"/>
    </row>
    <row r="91" spans="1:11" ht="43.5" customHeight="1">
      <c r="A91" s="386" t="s">
        <v>379</v>
      </c>
      <c r="B91" s="386"/>
      <c r="C91" s="386"/>
      <c r="D91" s="386"/>
      <c r="E91" s="386"/>
    </row>
    <row r="92" spans="1:11" ht="21.75" customHeight="1">
      <c r="A92" s="255" t="s">
        <v>380</v>
      </c>
      <c r="B92" s="255"/>
      <c r="C92" s="255"/>
      <c r="D92" s="255"/>
      <c r="E92" s="255"/>
    </row>
    <row r="93" spans="1:11" ht="54.75" customHeight="1">
      <c r="A93" s="386" t="s">
        <v>679</v>
      </c>
      <c r="B93" s="386"/>
      <c r="C93" s="386"/>
      <c r="D93" s="386"/>
      <c r="E93" s="386"/>
    </row>
    <row r="94" spans="1:11" ht="21.75" customHeight="1">
      <c r="A94" s="255" t="s">
        <v>382</v>
      </c>
      <c r="B94" s="255"/>
      <c r="C94" s="255"/>
      <c r="D94" s="255"/>
      <c r="E94" s="255"/>
    </row>
    <row r="95" spans="1:11" ht="57.75" customHeight="1">
      <c r="A95" s="386" t="s">
        <v>383</v>
      </c>
      <c r="B95" s="386"/>
      <c r="C95" s="386"/>
      <c r="D95" s="386"/>
      <c r="E95" s="386"/>
    </row>
    <row r="96" spans="1:11" ht="21.75" customHeight="1">
      <c r="A96" s="255" t="s">
        <v>384</v>
      </c>
      <c r="B96" s="255"/>
      <c r="C96" s="255"/>
      <c r="D96" s="255"/>
      <c r="E96" s="255"/>
    </row>
    <row r="97" spans="1:5" ht="30" customHeight="1">
      <c r="A97" s="386" t="s">
        <v>385</v>
      </c>
      <c r="B97" s="386"/>
      <c r="C97" s="386"/>
      <c r="D97" s="386"/>
      <c r="E97" s="386"/>
    </row>
    <row r="98" spans="1:5" ht="21.75" customHeight="1">
      <c r="A98" s="255" t="s">
        <v>386</v>
      </c>
      <c r="B98" s="255"/>
      <c r="C98" s="255"/>
      <c r="D98" s="255"/>
      <c r="E98" s="255"/>
    </row>
    <row r="99" spans="1:5" ht="71.25" customHeight="1">
      <c r="A99" s="386" t="s">
        <v>678</v>
      </c>
      <c r="B99" s="386"/>
      <c r="C99" s="386"/>
      <c r="D99" s="386"/>
      <c r="E99" s="386"/>
    </row>
    <row r="100" spans="1:5" ht="78.5" customHeight="1">
      <c r="A100" s="386" t="s">
        <v>677</v>
      </c>
      <c r="B100" s="386"/>
      <c r="C100" s="386"/>
      <c r="D100" s="386"/>
      <c r="E100" s="386"/>
    </row>
    <row r="101" spans="1:5" ht="52.5" customHeight="1">
      <c r="A101" s="386" t="s">
        <v>676</v>
      </c>
      <c r="B101" s="386"/>
      <c r="C101" s="386"/>
      <c r="D101" s="386"/>
      <c r="E101" s="386"/>
    </row>
    <row r="102" spans="1:5" ht="48.75" customHeight="1">
      <c r="A102" s="449" t="s">
        <v>675</v>
      </c>
      <c r="B102" s="450"/>
      <c r="C102" s="450"/>
      <c r="D102" s="450"/>
      <c r="E102" s="451"/>
    </row>
    <row r="103" spans="1:5" ht="212.4" customHeight="1">
      <c r="A103" s="452"/>
      <c r="B103" s="453"/>
      <c r="C103" s="453"/>
      <c r="D103" s="453"/>
      <c r="E103" s="454"/>
    </row>
    <row r="104" spans="1:5" ht="220.75" customHeight="1">
      <c r="A104" s="455"/>
      <c r="B104" s="456"/>
      <c r="C104" s="456"/>
      <c r="D104" s="456"/>
      <c r="E104" s="457"/>
    </row>
    <row r="105" spans="1:5" s="4" customFormat="1" ht="30" customHeight="1">
      <c r="A105" s="255" t="s">
        <v>539</v>
      </c>
      <c r="B105" s="255"/>
      <c r="C105" s="255"/>
      <c r="D105" s="255"/>
      <c r="E105" s="255"/>
    </row>
    <row r="106" spans="1:5" s="5" customFormat="1" ht="30" customHeight="1">
      <c r="A106" s="238" t="s">
        <v>836</v>
      </c>
      <c r="B106" s="239"/>
      <c r="C106" s="239"/>
      <c r="D106" s="239"/>
      <c r="E106" s="240"/>
    </row>
    <row r="107" spans="1:5" ht="124.25" customHeight="1">
      <c r="A107" s="241" t="s">
        <v>797</v>
      </c>
      <c r="B107" s="242"/>
      <c r="C107" s="242"/>
      <c r="D107" s="242"/>
      <c r="E107" s="243"/>
    </row>
    <row r="108" spans="1:5" s="5" customFormat="1">
      <c r="A108" s="383" t="s">
        <v>835</v>
      </c>
      <c r="B108" s="383"/>
      <c r="C108" s="383"/>
      <c r="D108" s="383"/>
      <c r="E108" s="383"/>
    </row>
    <row r="109" spans="1:5" s="5" customFormat="1">
      <c r="A109" s="384" t="s">
        <v>834</v>
      </c>
      <c r="B109" s="384"/>
      <c r="C109" s="384"/>
      <c r="D109" s="384"/>
      <c r="E109" s="384"/>
    </row>
    <row r="110" spans="1:5" s="5" customFormat="1" ht="33" customHeight="1">
      <c r="A110" s="254" t="s">
        <v>555</v>
      </c>
      <c r="B110" s="254"/>
      <c r="C110" s="254"/>
      <c r="D110" s="254"/>
      <c r="E110" s="254"/>
    </row>
  </sheetData>
  <mergeCells count="110">
    <mergeCell ref="A108:E108"/>
    <mergeCell ref="A109:E109"/>
    <mergeCell ref="A110:E110"/>
    <mergeCell ref="A1:E1"/>
    <mergeCell ref="A2:E2"/>
    <mergeCell ref="A3:E3"/>
    <mergeCell ref="A4:E4"/>
    <mergeCell ref="A5:E5"/>
    <mergeCell ref="A6:E6"/>
    <mergeCell ref="A107:E107"/>
    <mergeCell ref="A105:E105"/>
    <mergeCell ref="A106:E106"/>
    <mergeCell ref="A13:E13"/>
    <mergeCell ref="A14:E14"/>
    <mergeCell ref="A15:E15"/>
    <mergeCell ref="A16:E16"/>
    <mergeCell ref="A17:E17"/>
    <mergeCell ref="A18:E18"/>
    <mergeCell ref="A7:E7"/>
    <mergeCell ref="B8:E8"/>
    <mergeCell ref="B9:E9"/>
    <mergeCell ref="B10:E10"/>
    <mergeCell ref="A11:E11"/>
    <mergeCell ref="A12:E12"/>
    <mergeCell ref="A25:E25"/>
    <mergeCell ref="A26:E26"/>
    <mergeCell ref="A27:E27"/>
    <mergeCell ref="A28:E28"/>
    <mergeCell ref="B29:E29"/>
    <mergeCell ref="B30:E30"/>
    <mergeCell ref="A19:E19"/>
    <mergeCell ref="A20:E20"/>
    <mergeCell ref="A21:E21"/>
    <mergeCell ref="A22:E22"/>
    <mergeCell ref="A23:E23"/>
    <mergeCell ref="A24:E24"/>
    <mergeCell ref="A37:E37"/>
    <mergeCell ref="A38:E38"/>
    <mergeCell ref="A39:E39"/>
    <mergeCell ref="A40:E40"/>
    <mergeCell ref="A41:E41"/>
    <mergeCell ref="A42:E42"/>
    <mergeCell ref="B31:E31"/>
    <mergeCell ref="A32:E32"/>
    <mergeCell ref="A33:E33"/>
    <mergeCell ref="A34:E34"/>
    <mergeCell ref="A35:E35"/>
    <mergeCell ref="A36:E36"/>
    <mergeCell ref="A49:E49"/>
    <mergeCell ref="A50:E50"/>
    <mergeCell ref="A51:E51"/>
    <mergeCell ref="A52:E52"/>
    <mergeCell ref="A53:E53"/>
    <mergeCell ref="A54:E54"/>
    <mergeCell ref="A43:E43"/>
    <mergeCell ref="A44:E44"/>
    <mergeCell ref="A45:E45"/>
    <mergeCell ref="A46:E46"/>
    <mergeCell ref="A47:E47"/>
    <mergeCell ref="A48:E48"/>
    <mergeCell ref="A61:E61"/>
    <mergeCell ref="A62:E62"/>
    <mergeCell ref="A63:E63"/>
    <mergeCell ref="A64:E64"/>
    <mergeCell ref="A65:E65"/>
    <mergeCell ref="A66:E66"/>
    <mergeCell ref="A55:E55"/>
    <mergeCell ref="A56:E56"/>
    <mergeCell ref="A57:E57"/>
    <mergeCell ref="A58:E58"/>
    <mergeCell ref="A59:E59"/>
    <mergeCell ref="A60:E60"/>
    <mergeCell ref="A73:E73"/>
    <mergeCell ref="A74:E74"/>
    <mergeCell ref="A75:E75"/>
    <mergeCell ref="A76:E76"/>
    <mergeCell ref="A77:E77"/>
    <mergeCell ref="A78:E78"/>
    <mergeCell ref="A67:E67"/>
    <mergeCell ref="A68:E68"/>
    <mergeCell ref="A69:E69"/>
    <mergeCell ref="A70:E70"/>
    <mergeCell ref="A71:E71"/>
    <mergeCell ref="A72:E72"/>
    <mergeCell ref="A85:E85"/>
    <mergeCell ref="A86:E86"/>
    <mergeCell ref="A87:E87"/>
    <mergeCell ref="A88:E88"/>
    <mergeCell ref="A89:E89"/>
    <mergeCell ref="A90:E90"/>
    <mergeCell ref="A79:E79"/>
    <mergeCell ref="A80:E80"/>
    <mergeCell ref="A81:E81"/>
    <mergeCell ref="A82:E82"/>
    <mergeCell ref="A83:E83"/>
    <mergeCell ref="A84:E84"/>
    <mergeCell ref="A102:E102"/>
    <mergeCell ref="A103:E104"/>
    <mergeCell ref="A96:E96"/>
    <mergeCell ref="A97:E97"/>
    <mergeCell ref="A98:E98"/>
    <mergeCell ref="A99:E99"/>
    <mergeCell ref="A100:E100"/>
    <mergeCell ref="A101:E101"/>
    <mergeCell ref="G90:K90"/>
    <mergeCell ref="A91:E91"/>
    <mergeCell ref="A92:E92"/>
    <mergeCell ref="A93:E93"/>
    <mergeCell ref="A94:E94"/>
    <mergeCell ref="A95:E95"/>
  </mergeCells>
  <pageMargins left="0.70866141732283472" right="0.70866141732283472" top="0.74803149606299213" bottom="0.74803149606299213" header="0.31496062992125984" footer="0.31496062992125984"/>
  <pageSetup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5537-F2A4-4F39-B773-A571A8AB3910}">
  <sheetPr>
    <tabColor theme="6"/>
  </sheetPr>
  <dimension ref="A2:G46"/>
  <sheetViews>
    <sheetView showGridLines="0" topLeftCell="A42" zoomScale="85" zoomScaleNormal="85" workbookViewId="0">
      <selection activeCell="A44" sqref="A44"/>
    </sheetView>
  </sheetViews>
  <sheetFormatPr baseColWidth="10" defaultRowHeight="14.5"/>
  <cols>
    <col min="1" max="1" width="52.6328125" customWidth="1"/>
    <col min="2" max="2" width="33.08984375" customWidth="1"/>
    <col min="3" max="3" width="32.453125" customWidth="1"/>
  </cols>
  <sheetData>
    <row r="2" spans="1:3" ht="28.25" customHeight="1">
      <c r="A2" s="279" t="s">
        <v>542</v>
      </c>
      <c r="B2" s="279"/>
      <c r="C2" s="279"/>
    </row>
    <row r="3" spans="1:3" ht="49.5" customHeight="1">
      <c r="A3" s="280" t="s">
        <v>759</v>
      </c>
      <c r="B3" s="279"/>
      <c r="C3" s="279"/>
    </row>
    <row r="4" spans="1:3" ht="30.75" customHeight="1">
      <c r="A4" s="279" t="s">
        <v>541</v>
      </c>
      <c r="B4" s="279"/>
      <c r="C4" s="279"/>
    </row>
    <row r="5" spans="1:3" ht="52.75" customHeight="1">
      <c r="A5" s="281" t="s">
        <v>767</v>
      </c>
      <c r="B5" s="281"/>
      <c r="C5" s="281"/>
    </row>
    <row r="6" spans="1:3">
      <c r="A6" s="47"/>
      <c r="B6" s="23"/>
      <c r="C6" s="48"/>
    </row>
    <row r="7" spans="1:3" ht="28.25" customHeight="1">
      <c r="A7" s="282" t="s">
        <v>768</v>
      </c>
      <c r="B7" s="283"/>
      <c r="C7" s="284"/>
    </row>
    <row r="8" spans="1:3" ht="105" customHeight="1">
      <c r="A8" s="282" t="s">
        <v>536</v>
      </c>
      <c r="B8" s="283"/>
      <c r="C8" s="284"/>
    </row>
    <row r="9" spans="1:3" ht="23.4" customHeight="1">
      <c r="A9" s="34" t="s">
        <v>758</v>
      </c>
      <c r="B9" s="254" t="s">
        <v>558</v>
      </c>
      <c r="C9" s="254"/>
    </row>
    <row r="10" spans="1:3" ht="19.5" customHeight="1">
      <c r="A10" s="34" t="s">
        <v>545</v>
      </c>
      <c r="B10" s="254" t="s">
        <v>769</v>
      </c>
      <c r="C10" s="254"/>
    </row>
    <row r="11" spans="1:3" ht="20.25" customHeight="1">
      <c r="A11" s="43" t="s">
        <v>757</v>
      </c>
      <c r="B11" s="467" t="s">
        <v>756</v>
      </c>
      <c r="C11" s="467"/>
    </row>
    <row r="12" spans="1:3" ht="21.75" customHeight="1">
      <c r="A12" s="255" t="s">
        <v>770</v>
      </c>
      <c r="B12" s="255"/>
      <c r="C12" s="255"/>
    </row>
    <row r="13" spans="1:3" ht="21" customHeight="1">
      <c r="A13" s="386" t="s">
        <v>771</v>
      </c>
      <c r="B13" s="386"/>
      <c r="C13" s="386"/>
    </row>
    <row r="14" spans="1:3" ht="21.75" customHeight="1">
      <c r="A14" s="255" t="s">
        <v>755</v>
      </c>
      <c r="B14" s="255"/>
      <c r="C14" s="255"/>
    </row>
    <row r="15" spans="1:3" ht="21.75" customHeight="1">
      <c r="A15" s="49" t="s">
        <v>772</v>
      </c>
      <c r="B15" s="50" t="s">
        <v>773</v>
      </c>
      <c r="C15" s="49" t="s">
        <v>774</v>
      </c>
    </row>
    <row r="16" spans="1:3" ht="29">
      <c r="A16" s="45" t="s">
        <v>775</v>
      </c>
      <c r="B16" s="51">
        <v>5000000000</v>
      </c>
      <c r="C16" s="52">
        <v>5000000000</v>
      </c>
    </row>
    <row r="17" spans="1:3" ht="18.75" customHeight="1">
      <c r="A17" s="45" t="s">
        <v>776</v>
      </c>
      <c r="B17" s="51">
        <v>5000000000</v>
      </c>
      <c r="C17" s="52">
        <v>5000000000</v>
      </c>
    </row>
    <row r="18" spans="1:3" ht="18.75" customHeight="1">
      <c r="A18" s="45" t="s">
        <v>752</v>
      </c>
      <c r="B18" s="51">
        <v>5000000000</v>
      </c>
      <c r="C18" s="52">
        <v>5000000000</v>
      </c>
    </row>
    <row r="19" spans="1:3" ht="29">
      <c r="A19" s="45" t="s">
        <v>777</v>
      </c>
      <c r="B19" s="51">
        <v>5000000000</v>
      </c>
      <c r="C19" s="52">
        <v>5000000000</v>
      </c>
    </row>
    <row r="20" spans="1:3" ht="18.75" customHeight="1">
      <c r="A20" s="45" t="s">
        <v>778</v>
      </c>
      <c r="B20" s="51">
        <v>5000000000</v>
      </c>
      <c r="C20" s="52">
        <v>5000000000</v>
      </c>
    </row>
    <row r="21" spans="1:3" ht="18.75" customHeight="1">
      <c r="A21" s="45" t="s">
        <v>779</v>
      </c>
      <c r="B21" s="51">
        <v>2500000000</v>
      </c>
      <c r="C21" s="52">
        <v>2500000000</v>
      </c>
    </row>
    <row r="22" spans="1:3" ht="18.75" customHeight="1">
      <c r="A22" s="45" t="s">
        <v>780</v>
      </c>
      <c r="B22" s="51">
        <v>2500000000</v>
      </c>
      <c r="C22" s="52">
        <v>2500000000</v>
      </c>
    </row>
    <row r="23" spans="1:3" ht="18.75" customHeight="1">
      <c r="A23" s="45" t="s">
        <v>781</v>
      </c>
      <c r="B23" s="51">
        <v>500000000</v>
      </c>
      <c r="C23" s="52">
        <v>500000000</v>
      </c>
    </row>
    <row r="24" spans="1:3" ht="18.75" customHeight="1">
      <c r="A24" s="45" t="s">
        <v>782</v>
      </c>
      <c r="B24" s="51">
        <v>800000000</v>
      </c>
      <c r="C24" s="52">
        <v>800000000</v>
      </c>
    </row>
    <row r="25" spans="1:3" ht="18.75" customHeight="1">
      <c r="A25" s="45" t="s">
        <v>783</v>
      </c>
      <c r="B25" s="51">
        <v>500000000</v>
      </c>
      <c r="C25" s="52">
        <v>500000000</v>
      </c>
    </row>
    <row r="26" spans="1:3" ht="18.75" customHeight="1">
      <c r="A26" s="45" t="s">
        <v>784</v>
      </c>
      <c r="B26" s="51">
        <v>500000000</v>
      </c>
      <c r="C26" s="52">
        <v>500000000</v>
      </c>
    </row>
    <row r="27" spans="1:3" ht="18.75" customHeight="1">
      <c r="A27" s="45" t="s">
        <v>785</v>
      </c>
      <c r="B27" s="51">
        <v>300000000</v>
      </c>
      <c r="C27" s="52">
        <v>300000000</v>
      </c>
    </row>
    <row r="28" spans="1:3" ht="29">
      <c r="A28" s="45" t="s">
        <v>786</v>
      </c>
      <c r="B28" s="51">
        <v>500000000</v>
      </c>
      <c r="C28" s="52">
        <v>500000000</v>
      </c>
    </row>
    <row r="29" spans="1:3" ht="18.75" customHeight="1">
      <c r="A29" s="45" t="s">
        <v>787</v>
      </c>
      <c r="B29" s="51">
        <v>200000000</v>
      </c>
      <c r="C29" s="52">
        <v>200000000</v>
      </c>
    </row>
    <row r="30" spans="1:3" ht="18.75" customHeight="1">
      <c r="A30" s="43" t="s">
        <v>754</v>
      </c>
      <c r="B30" s="465">
        <v>5000000000</v>
      </c>
      <c r="C30" s="466"/>
    </row>
    <row r="31" spans="1:3" ht="21.75" customHeight="1">
      <c r="A31" s="255" t="s">
        <v>753</v>
      </c>
      <c r="B31" s="255"/>
      <c r="C31" s="255"/>
    </row>
    <row r="32" spans="1:3" ht="29">
      <c r="A32" s="45" t="s">
        <v>788</v>
      </c>
      <c r="B32" s="467" t="s">
        <v>789</v>
      </c>
      <c r="C32" s="467"/>
    </row>
    <row r="33" spans="1:7" ht="18.75" customHeight="1">
      <c r="A33" s="53" t="s">
        <v>787</v>
      </c>
      <c r="B33" s="467" t="s">
        <v>56</v>
      </c>
      <c r="C33" s="467"/>
    </row>
    <row r="34" spans="1:7" ht="27" customHeight="1">
      <c r="A34" s="45" t="s">
        <v>790</v>
      </c>
      <c r="B34" s="468" t="s">
        <v>791</v>
      </c>
      <c r="C34" s="469"/>
    </row>
    <row r="35" spans="1:7" ht="21.75" customHeight="1">
      <c r="A35" s="255" t="s">
        <v>792</v>
      </c>
      <c r="B35" s="255"/>
      <c r="C35" s="255"/>
    </row>
    <row r="36" spans="1:7" ht="16.75" customHeight="1">
      <c r="A36" s="43" t="s">
        <v>751</v>
      </c>
      <c r="B36" s="470" t="s">
        <v>750</v>
      </c>
      <c r="C36" s="469"/>
      <c r="G36" s="42"/>
    </row>
    <row r="37" spans="1:7" ht="16.75" customHeight="1">
      <c r="A37" s="44" t="s">
        <v>749</v>
      </c>
      <c r="B37" s="470" t="s">
        <v>748</v>
      </c>
      <c r="C37" s="469"/>
      <c r="G37" s="42"/>
    </row>
    <row r="38" spans="1:7" ht="19.5" customHeight="1">
      <c r="A38" s="43" t="s">
        <v>747</v>
      </c>
      <c r="B38" s="467" t="s">
        <v>746</v>
      </c>
      <c r="C38" s="467"/>
      <c r="G38" s="42"/>
    </row>
    <row r="39" spans="1:7" ht="18.75" customHeight="1">
      <c r="A39" s="43" t="s">
        <v>745</v>
      </c>
      <c r="B39" s="467" t="s">
        <v>306</v>
      </c>
      <c r="C39" s="467"/>
      <c r="G39" s="42"/>
    </row>
    <row r="40" spans="1:7" ht="18.75" customHeight="1">
      <c r="A40" s="43" t="s">
        <v>793</v>
      </c>
      <c r="B40" s="467" t="s">
        <v>794</v>
      </c>
      <c r="C40" s="467"/>
      <c r="G40" s="42"/>
    </row>
    <row r="41" spans="1:7" ht="32.4" customHeight="1">
      <c r="A41" s="43" t="s">
        <v>795</v>
      </c>
      <c r="B41" s="464" t="s">
        <v>796</v>
      </c>
      <c r="C41" s="464"/>
      <c r="G41" s="42"/>
    </row>
    <row r="42" spans="1:7" ht="32.4" customHeight="1">
      <c r="A42" s="255" t="s">
        <v>539</v>
      </c>
      <c r="B42" s="255"/>
      <c r="C42" s="255"/>
      <c r="G42" s="42"/>
    </row>
    <row r="43" spans="1:7" ht="32.4" customHeight="1">
      <c r="A43" s="253" t="s">
        <v>836</v>
      </c>
      <c r="B43" s="253"/>
      <c r="C43" s="253"/>
      <c r="G43" s="42"/>
    </row>
    <row r="44" spans="1:7" ht="214.75" customHeight="1">
      <c r="A44" s="54" t="s">
        <v>798</v>
      </c>
      <c r="B44" s="477" t="s">
        <v>799</v>
      </c>
      <c r="C44" s="477"/>
    </row>
    <row r="45" spans="1:7" ht="24.65" customHeight="1">
      <c r="A45" s="471" t="s">
        <v>835</v>
      </c>
      <c r="B45" s="472"/>
      <c r="C45" s="473"/>
    </row>
    <row r="46" spans="1:7" ht="19.75" customHeight="1">
      <c r="A46" s="474" t="s">
        <v>834</v>
      </c>
      <c r="B46" s="475"/>
      <c r="C46" s="476"/>
    </row>
  </sheetData>
  <mergeCells count="29">
    <mergeCell ref="A45:C45"/>
    <mergeCell ref="A46:C46"/>
    <mergeCell ref="B44:C44"/>
    <mergeCell ref="A42:C42"/>
    <mergeCell ref="A43:C43"/>
    <mergeCell ref="A14:C14"/>
    <mergeCell ref="A2:C2"/>
    <mergeCell ref="A3:C3"/>
    <mergeCell ref="A4:C4"/>
    <mergeCell ref="A5:C5"/>
    <mergeCell ref="A7:C7"/>
    <mergeCell ref="A8:C8"/>
    <mergeCell ref="B9:C9"/>
    <mergeCell ref="B10:C10"/>
    <mergeCell ref="B11:C11"/>
    <mergeCell ref="A12:C12"/>
    <mergeCell ref="A13:C13"/>
    <mergeCell ref="B41:C41"/>
    <mergeCell ref="B30:C30"/>
    <mergeCell ref="A31:C31"/>
    <mergeCell ref="B32:C32"/>
    <mergeCell ref="B33:C33"/>
    <mergeCell ref="B34:C34"/>
    <mergeCell ref="A35:C35"/>
    <mergeCell ref="B36:C36"/>
    <mergeCell ref="B37:C37"/>
    <mergeCell ref="B38:C38"/>
    <mergeCell ref="B39:C39"/>
    <mergeCell ref="B40:C4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105"/>
  <sheetViews>
    <sheetView zoomScale="70" zoomScaleNormal="70" workbookViewId="0">
      <selection activeCell="B25" sqref="B25:C25"/>
    </sheetView>
  </sheetViews>
  <sheetFormatPr baseColWidth="10" defaultRowHeight="14.5"/>
  <cols>
    <col min="2" max="2" width="76.54296875" customWidth="1"/>
    <col min="3" max="3" width="50.54296875" customWidth="1"/>
    <col min="5" max="5" width="0.6328125" customWidth="1"/>
  </cols>
  <sheetData>
    <row r="1" spans="2:3" ht="15" thickBot="1">
      <c r="B1" s="17"/>
    </row>
    <row r="2" spans="2:3" ht="24.75" customHeight="1" thickBot="1">
      <c r="B2" s="359" t="s">
        <v>443</v>
      </c>
      <c r="C2" s="361"/>
    </row>
    <row r="3" spans="2:3" ht="111" customHeight="1" thickBot="1">
      <c r="B3" s="359" t="s">
        <v>488</v>
      </c>
      <c r="C3" s="361"/>
    </row>
    <row r="4" spans="2:3" ht="21.75" customHeight="1" thickBot="1">
      <c r="B4" s="362" t="s">
        <v>283</v>
      </c>
      <c r="C4" s="364"/>
    </row>
    <row r="5" spans="2:3" ht="44.25" customHeight="1" thickBot="1">
      <c r="B5" s="478" t="s">
        <v>302</v>
      </c>
      <c r="C5" s="479"/>
    </row>
    <row r="6" spans="2:3" ht="15" thickBot="1">
      <c r="B6" s="362" t="s">
        <v>496</v>
      </c>
      <c r="C6" s="364"/>
    </row>
    <row r="7" spans="2:3" ht="193.5" customHeight="1" thickBot="1">
      <c r="B7" s="490" t="s">
        <v>493</v>
      </c>
      <c r="C7" s="491"/>
    </row>
    <row r="8" spans="2:3" ht="146.25" customHeight="1" thickBot="1">
      <c r="B8" s="490" t="s">
        <v>501</v>
      </c>
      <c r="C8" s="491"/>
    </row>
    <row r="9" spans="2:3" ht="87" customHeight="1" thickBot="1">
      <c r="B9" s="490" t="s">
        <v>500</v>
      </c>
      <c r="C9" s="491"/>
    </row>
    <row r="10" spans="2:3" ht="204.75" customHeight="1" thickBot="1">
      <c r="B10" s="490" t="s">
        <v>498</v>
      </c>
      <c r="C10" s="491"/>
    </row>
    <row r="11" spans="2:3" ht="99" customHeight="1" thickBot="1">
      <c r="B11" s="496" t="s">
        <v>497</v>
      </c>
      <c r="C11" s="497"/>
    </row>
    <row r="12" spans="2:3" ht="148.5" customHeight="1" thickBot="1">
      <c r="B12" s="496" t="s">
        <v>499</v>
      </c>
      <c r="C12" s="497"/>
    </row>
    <row r="13" spans="2:3" ht="15" thickBot="1">
      <c r="B13" s="362" t="s">
        <v>303</v>
      </c>
      <c r="C13" s="364"/>
    </row>
    <row r="14" spans="2:3" ht="15" thickBot="1">
      <c r="B14" s="478" t="s">
        <v>304</v>
      </c>
      <c r="C14" s="479"/>
    </row>
    <row r="15" spans="2:3" ht="15" thickBot="1">
      <c r="B15" s="362" t="s">
        <v>303</v>
      </c>
      <c r="C15" s="364"/>
    </row>
    <row r="16" spans="2:3" ht="15" thickBot="1">
      <c r="B16" s="478" t="s">
        <v>304</v>
      </c>
      <c r="C16" s="479"/>
    </row>
    <row r="17" spans="2:3" ht="15" thickBot="1">
      <c r="B17" s="362" t="s">
        <v>305</v>
      </c>
      <c r="C17" s="364"/>
    </row>
    <row r="18" spans="2:3" ht="15" thickBot="1">
      <c r="B18" s="478" t="s">
        <v>306</v>
      </c>
      <c r="C18" s="479"/>
    </row>
    <row r="19" spans="2:3" ht="15" thickBot="1">
      <c r="B19" s="362" t="s">
        <v>307</v>
      </c>
      <c r="C19" s="364"/>
    </row>
    <row r="20" spans="2:3" ht="32.25" customHeight="1" thickBot="1">
      <c r="B20" s="478" t="s">
        <v>308</v>
      </c>
      <c r="C20" s="479"/>
    </row>
    <row r="21" spans="2:3" ht="15" thickBot="1">
      <c r="B21" s="362" t="s">
        <v>309</v>
      </c>
      <c r="C21" s="364"/>
    </row>
    <row r="22" spans="2:3" ht="27" customHeight="1">
      <c r="B22" s="492" t="s">
        <v>310</v>
      </c>
      <c r="C22" s="493"/>
    </row>
    <row r="23" spans="2:3" ht="41.25" customHeight="1">
      <c r="B23" s="486" t="s">
        <v>311</v>
      </c>
      <c r="C23" s="487"/>
    </row>
    <row r="24" spans="2:3">
      <c r="B24" s="486" t="s">
        <v>312</v>
      </c>
      <c r="C24" s="487"/>
    </row>
    <row r="25" spans="2:3" ht="30.75" customHeight="1" thickBot="1">
      <c r="B25" s="494" t="s">
        <v>494</v>
      </c>
      <c r="C25" s="495"/>
    </row>
    <row r="26" spans="2:3" ht="15" thickBot="1">
      <c r="B26" s="362" t="s">
        <v>313</v>
      </c>
      <c r="C26" s="364"/>
    </row>
    <row r="27" spans="2:3" ht="15" thickBot="1">
      <c r="B27" s="478" t="s">
        <v>56</v>
      </c>
      <c r="C27" s="479"/>
    </row>
    <row r="28" spans="2:3" ht="15" thickBot="1">
      <c r="B28" s="362" t="s">
        <v>314</v>
      </c>
      <c r="C28" s="364"/>
    </row>
    <row r="29" spans="2:3" ht="69.75" customHeight="1">
      <c r="B29" s="492" t="s">
        <v>315</v>
      </c>
      <c r="C29" s="493"/>
    </row>
    <row r="30" spans="2:3" ht="37.5">
      <c r="B30" s="1" t="s">
        <v>317</v>
      </c>
      <c r="C30" s="18" t="s">
        <v>316</v>
      </c>
    </row>
    <row r="31" spans="2:3" ht="25">
      <c r="B31" s="1" t="s">
        <v>318</v>
      </c>
      <c r="C31" s="18" t="s">
        <v>319</v>
      </c>
    </row>
    <row r="32" spans="2:3" ht="25.5" thickBot="1">
      <c r="B32" s="2" t="s">
        <v>320</v>
      </c>
      <c r="C32" s="3" t="s">
        <v>321</v>
      </c>
    </row>
    <row r="33" spans="2:3" ht="15" thickBot="1">
      <c r="B33" s="362" t="s">
        <v>322</v>
      </c>
      <c r="C33" s="364"/>
    </row>
    <row r="34" spans="2:3" ht="42.75" customHeight="1" thickBot="1">
      <c r="B34" s="478" t="s">
        <v>323</v>
      </c>
      <c r="C34" s="479"/>
    </row>
    <row r="35" spans="2:3" ht="15" thickBot="1">
      <c r="B35" s="362" t="s">
        <v>324</v>
      </c>
      <c r="C35" s="364"/>
    </row>
    <row r="36" spans="2:3" ht="41.25" customHeight="1" thickBot="1">
      <c r="B36" s="478" t="s">
        <v>325</v>
      </c>
      <c r="C36" s="479"/>
    </row>
    <row r="37" spans="2:3" ht="15" thickBot="1">
      <c r="B37" s="362" t="s">
        <v>326</v>
      </c>
      <c r="C37" s="364"/>
    </row>
    <row r="38" spans="2:3" ht="81" customHeight="1" thickBot="1">
      <c r="B38" s="478" t="s">
        <v>327</v>
      </c>
      <c r="C38" s="479"/>
    </row>
    <row r="39" spans="2:3" ht="15" thickBot="1">
      <c r="B39" s="362" t="s">
        <v>328</v>
      </c>
      <c r="C39" s="364"/>
    </row>
    <row r="40" spans="2:3" ht="33" customHeight="1" thickBot="1">
      <c r="B40" s="478" t="s">
        <v>329</v>
      </c>
      <c r="C40" s="479"/>
    </row>
    <row r="41" spans="2:3" ht="15" thickBot="1">
      <c r="B41" s="362" t="s">
        <v>330</v>
      </c>
      <c r="C41" s="364"/>
    </row>
    <row r="42" spans="2:3" ht="44.25" customHeight="1" thickBot="1">
      <c r="B42" s="478" t="s">
        <v>331</v>
      </c>
      <c r="C42" s="479"/>
    </row>
    <row r="43" spans="2:3" ht="15" thickBot="1">
      <c r="B43" s="362" t="s">
        <v>332</v>
      </c>
      <c r="C43" s="364"/>
    </row>
    <row r="44" spans="2:3" ht="189.75" customHeight="1" thickBot="1">
      <c r="B44" s="478" t="s">
        <v>333</v>
      </c>
      <c r="C44" s="479"/>
    </row>
    <row r="45" spans="2:3" ht="15" thickBot="1">
      <c r="B45" s="362" t="s">
        <v>334</v>
      </c>
      <c r="C45" s="364"/>
    </row>
    <row r="46" spans="2:3" ht="126.75" customHeight="1">
      <c r="B46" s="492" t="s">
        <v>335</v>
      </c>
      <c r="C46" s="493"/>
    </row>
    <row r="47" spans="2:3" ht="45.75" customHeight="1">
      <c r="B47" s="486" t="s">
        <v>336</v>
      </c>
      <c r="C47" s="487"/>
    </row>
    <row r="48" spans="2:3" ht="103.5" customHeight="1">
      <c r="B48" s="486" t="s">
        <v>337</v>
      </c>
      <c r="C48" s="487"/>
    </row>
    <row r="49" spans="2:3" ht="96.75" customHeight="1" thickBot="1">
      <c r="B49" s="488" t="s">
        <v>338</v>
      </c>
      <c r="C49" s="489"/>
    </row>
    <row r="50" spans="2:3" ht="15" thickBot="1">
      <c r="B50" s="362" t="s">
        <v>339</v>
      </c>
      <c r="C50" s="364"/>
    </row>
    <row r="51" spans="2:3" ht="93.75" customHeight="1" thickBot="1">
      <c r="B51" s="478" t="s">
        <v>340</v>
      </c>
      <c r="C51" s="479"/>
    </row>
    <row r="52" spans="2:3" ht="15" thickBot="1">
      <c r="B52" s="362" t="s">
        <v>341</v>
      </c>
      <c r="C52" s="364"/>
    </row>
    <row r="53" spans="2:3" ht="118.5" customHeight="1" thickBot="1">
      <c r="B53" s="478" t="s">
        <v>342</v>
      </c>
      <c r="C53" s="479"/>
    </row>
    <row r="54" spans="2:3" ht="15" thickBot="1">
      <c r="B54" s="362" t="s">
        <v>343</v>
      </c>
      <c r="C54" s="364"/>
    </row>
    <row r="55" spans="2:3" ht="93.75" customHeight="1" thickBot="1">
      <c r="B55" s="478" t="s">
        <v>344</v>
      </c>
      <c r="C55" s="479"/>
    </row>
    <row r="56" spans="2:3" ht="15" thickBot="1">
      <c r="B56" s="362" t="s">
        <v>345</v>
      </c>
      <c r="C56" s="364"/>
    </row>
    <row r="57" spans="2:3" ht="58.5" customHeight="1" thickBot="1">
      <c r="B57" s="478" t="s">
        <v>346</v>
      </c>
      <c r="C57" s="479"/>
    </row>
    <row r="58" spans="2:3" ht="28.5" customHeight="1" thickBot="1">
      <c r="B58" s="362" t="s">
        <v>347</v>
      </c>
      <c r="C58" s="364"/>
    </row>
    <row r="59" spans="2:3" ht="42.75" customHeight="1" thickBot="1">
      <c r="B59" s="478" t="s">
        <v>348</v>
      </c>
      <c r="C59" s="479"/>
    </row>
    <row r="60" spans="2:3" ht="15" thickBot="1">
      <c r="B60" s="362" t="s">
        <v>349</v>
      </c>
      <c r="C60" s="364"/>
    </row>
    <row r="61" spans="2:3" ht="99.75" customHeight="1" thickBot="1">
      <c r="B61" s="478" t="s">
        <v>350</v>
      </c>
      <c r="C61" s="479"/>
    </row>
    <row r="62" spans="2:3" ht="48.75" customHeight="1" thickBot="1">
      <c r="B62" s="482" t="s">
        <v>351</v>
      </c>
      <c r="C62" s="483"/>
    </row>
    <row r="63" spans="2:3" ht="34.5" customHeight="1" thickBot="1">
      <c r="B63" s="484" t="s">
        <v>352</v>
      </c>
      <c r="C63" s="485"/>
    </row>
    <row r="64" spans="2:3" ht="208.5" customHeight="1" thickBot="1">
      <c r="B64" s="484" t="s">
        <v>353</v>
      </c>
      <c r="C64" s="485"/>
    </row>
    <row r="65" spans="2:3" ht="15" thickBot="1">
      <c r="B65" s="362" t="s">
        <v>354</v>
      </c>
      <c r="C65" s="364"/>
    </row>
    <row r="66" spans="2:3" ht="78.75" customHeight="1" thickBot="1">
      <c r="B66" s="478" t="s">
        <v>355</v>
      </c>
      <c r="C66" s="479"/>
    </row>
    <row r="67" spans="2:3" ht="15" thickBot="1">
      <c r="B67" s="362" t="s">
        <v>356</v>
      </c>
      <c r="C67" s="364"/>
    </row>
    <row r="68" spans="2:3" ht="15" thickBot="1">
      <c r="B68" s="478" t="s">
        <v>357</v>
      </c>
      <c r="C68" s="479"/>
    </row>
    <row r="69" spans="2:3" ht="15" thickBot="1">
      <c r="B69" s="362" t="s">
        <v>358</v>
      </c>
      <c r="C69" s="364"/>
    </row>
    <row r="70" spans="2:3" ht="27.75" customHeight="1" thickBot="1">
      <c r="B70" s="478" t="s">
        <v>359</v>
      </c>
      <c r="C70" s="479"/>
    </row>
    <row r="71" spans="2:3" ht="15" thickBot="1">
      <c r="B71" s="362" t="s">
        <v>360</v>
      </c>
      <c r="C71" s="364"/>
    </row>
    <row r="72" spans="2:3" ht="69" customHeight="1" thickBot="1">
      <c r="B72" s="478" t="s">
        <v>361</v>
      </c>
      <c r="C72" s="479"/>
    </row>
    <row r="73" spans="2:3" ht="15" thickBot="1">
      <c r="B73" s="362" t="s">
        <v>362</v>
      </c>
      <c r="C73" s="364"/>
    </row>
    <row r="74" spans="2:3" ht="37.5" customHeight="1" thickBot="1">
      <c r="B74" s="478" t="s">
        <v>363</v>
      </c>
      <c r="C74" s="479"/>
    </row>
    <row r="75" spans="2:3" ht="15" thickBot="1">
      <c r="B75" s="362" t="s">
        <v>364</v>
      </c>
      <c r="C75" s="364"/>
    </row>
    <row r="76" spans="2:3" ht="177" customHeight="1" thickBot="1">
      <c r="B76" s="478" t="s">
        <v>365</v>
      </c>
      <c r="C76" s="479"/>
    </row>
    <row r="77" spans="2:3" ht="15" thickBot="1">
      <c r="B77" s="362" t="s">
        <v>366</v>
      </c>
      <c r="C77" s="364"/>
    </row>
    <row r="78" spans="2:3" ht="60" customHeight="1" thickBot="1">
      <c r="B78" s="478" t="s">
        <v>367</v>
      </c>
      <c r="C78" s="479"/>
    </row>
    <row r="79" spans="2:3" ht="15" thickBot="1">
      <c r="B79" s="362" t="s">
        <v>368</v>
      </c>
      <c r="C79" s="364"/>
    </row>
    <row r="80" spans="2:3" ht="15" thickBot="1">
      <c r="B80" s="478" t="s">
        <v>369</v>
      </c>
      <c r="C80" s="479"/>
    </row>
    <row r="81" spans="2:3" ht="15" thickBot="1">
      <c r="B81" s="362" t="s">
        <v>370</v>
      </c>
      <c r="C81" s="364"/>
    </row>
    <row r="82" spans="2:3" ht="90" customHeight="1" thickBot="1">
      <c r="B82" s="478" t="s">
        <v>371</v>
      </c>
      <c r="C82" s="479"/>
    </row>
    <row r="83" spans="2:3" ht="31.5" customHeight="1" thickBot="1">
      <c r="B83" s="478" t="s">
        <v>372</v>
      </c>
      <c r="C83" s="479"/>
    </row>
    <row r="84" spans="2:3" ht="15" thickBot="1">
      <c r="B84" s="362" t="s">
        <v>373</v>
      </c>
      <c r="C84" s="364"/>
    </row>
    <row r="85" spans="2:3" ht="51" customHeight="1" thickBot="1">
      <c r="B85" s="478" t="s">
        <v>374</v>
      </c>
      <c r="C85" s="479"/>
    </row>
    <row r="86" spans="2:3" ht="39" customHeight="1" thickBot="1">
      <c r="B86" s="362" t="s">
        <v>375</v>
      </c>
      <c r="C86" s="364"/>
    </row>
    <row r="87" spans="2:3" ht="72.75" customHeight="1" thickBot="1">
      <c r="B87" s="478" t="s">
        <v>376</v>
      </c>
      <c r="C87" s="479"/>
    </row>
    <row r="88" spans="2:3" ht="15" thickBot="1">
      <c r="B88" s="362" t="s">
        <v>377</v>
      </c>
      <c r="C88" s="364"/>
    </row>
    <row r="89" spans="2:3" ht="60.75" customHeight="1" thickBot="1">
      <c r="B89" s="478" t="s">
        <v>378</v>
      </c>
      <c r="C89" s="479"/>
    </row>
    <row r="90" spans="2:3" ht="30" customHeight="1" thickBot="1">
      <c r="B90" s="480" t="s">
        <v>379</v>
      </c>
      <c r="C90" s="481"/>
    </row>
    <row r="91" spans="2:3" ht="15" thickBot="1">
      <c r="B91" s="362" t="s">
        <v>380</v>
      </c>
      <c r="C91" s="364"/>
    </row>
    <row r="92" spans="2:3" ht="54.75" customHeight="1" thickBot="1">
      <c r="B92" s="478" t="s">
        <v>381</v>
      </c>
      <c r="C92" s="479"/>
    </row>
    <row r="93" spans="2:3" ht="15" thickBot="1">
      <c r="B93" s="362" t="s">
        <v>382</v>
      </c>
      <c r="C93" s="364"/>
    </row>
    <row r="94" spans="2:3" ht="57.75" customHeight="1" thickBot="1">
      <c r="B94" s="478" t="s">
        <v>383</v>
      </c>
      <c r="C94" s="479"/>
    </row>
    <row r="95" spans="2:3" ht="15" thickBot="1">
      <c r="B95" s="362" t="s">
        <v>384</v>
      </c>
      <c r="C95" s="364"/>
    </row>
    <row r="96" spans="2:3" ht="30" customHeight="1" thickBot="1">
      <c r="B96" s="478" t="s">
        <v>385</v>
      </c>
      <c r="C96" s="479"/>
    </row>
    <row r="97" spans="2:3" ht="15" thickBot="1">
      <c r="B97" s="362" t="s">
        <v>386</v>
      </c>
      <c r="C97" s="364"/>
    </row>
    <row r="98" spans="2:3" ht="71.25" customHeight="1" thickBot="1">
      <c r="B98" s="478" t="s">
        <v>387</v>
      </c>
      <c r="C98" s="479"/>
    </row>
    <row r="99" spans="2:3" ht="81.75" customHeight="1" thickBot="1">
      <c r="B99" s="478" t="s">
        <v>388</v>
      </c>
      <c r="C99" s="479"/>
    </row>
    <row r="100" spans="2:3" ht="68.25" customHeight="1" thickBot="1">
      <c r="B100" s="478" t="s">
        <v>389</v>
      </c>
      <c r="C100" s="479"/>
    </row>
    <row r="101" spans="2:3" ht="36.75" customHeight="1" thickBot="1">
      <c r="B101" s="362" t="s">
        <v>390</v>
      </c>
      <c r="C101" s="364"/>
    </row>
    <row r="102" spans="2:3" ht="15" thickBot="1">
      <c r="B102" s="362" t="s">
        <v>391</v>
      </c>
      <c r="C102" s="364"/>
    </row>
    <row r="103" spans="2:3" ht="15" thickBot="1">
      <c r="B103" s="362" t="s">
        <v>392</v>
      </c>
      <c r="C103" s="364"/>
    </row>
    <row r="104" spans="2:3" ht="52.5" customHeight="1" thickBot="1">
      <c r="B104" s="362" t="s">
        <v>393</v>
      </c>
      <c r="C104" s="364"/>
    </row>
    <row r="105" spans="2:3" ht="15" thickBot="1">
      <c r="B105" s="362" t="s">
        <v>393</v>
      </c>
      <c r="C105" s="364"/>
    </row>
  </sheetData>
  <mergeCells count="101">
    <mergeCell ref="B105:C105"/>
    <mergeCell ref="B9:C9"/>
    <mergeCell ref="B25:C25"/>
    <mergeCell ref="B8:C8"/>
    <mergeCell ref="B10:C10"/>
    <mergeCell ref="B11:C11"/>
    <mergeCell ref="B12:C12"/>
    <mergeCell ref="B3:C3"/>
    <mergeCell ref="B2:C2"/>
    <mergeCell ref="B4:C4"/>
    <mergeCell ref="B5:C5"/>
    <mergeCell ref="B37:C37"/>
    <mergeCell ref="B20:C20"/>
    <mergeCell ref="B21:C21"/>
    <mergeCell ref="B22:C22"/>
    <mergeCell ref="B26:C26"/>
    <mergeCell ref="B27:C27"/>
    <mergeCell ref="B28:C28"/>
    <mergeCell ref="B29:C29"/>
    <mergeCell ref="B33:C33"/>
    <mergeCell ref="B34:C34"/>
    <mergeCell ref="B35:C35"/>
    <mergeCell ref="B36:C36"/>
    <mergeCell ref="B44:C44"/>
    <mergeCell ref="B45:C45"/>
    <mergeCell ref="B46:C46"/>
    <mergeCell ref="B38:C38"/>
    <mergeCell ref="B39:C39"/>
    <mergeCell ref="B40:C40"/>
    <mergeCell ref="B41:C41"/>
    <mergeCell ref="B42:C42"/>
    <mergeCell ref="B43:C43"/>
    <mergeCell ref="B59:C59"/>
    <mergeCell ref="B50:C50"/>
    <mergeCell ref="B51:C51"/>
    <mergeCell ref="B52:C52"/>
    <mergeCell ref="B53:C53"/>
    <mergeCell ref="B54:C54"/>
    <mergeCell ref="B55:C55"/>
    <mergeCell ref="B56:C56"/>
    <mergeCell ref="B57:C57"/>
    <mergeCell ref="B58:C58"/>
    <mergeCell ref="B6:C6"/>
    <mergeCell ref="B7:C7"/>
    <mergeCell ref="B13:C13"/>
    <mergeCell ref="B23:C23"/>
    <mergeCell ref="B24:C24"/>
    <mergeCell ref="B14:C14"/>
    <mergeCell ref="B15:C15"/>
    <mergeCell ref="B16:C16"/>
    <mergeCell ref="B17:C17"/>
    <mergeCell ref="B18:C18"/>
    <mergeCell ref="B19:C19"/>
    <mergeCell ref="B60:C60"/>
    <mergeCell ref="B61:C61"/>
    <mergeCell ref="B62:C62"/>
    <mergeCell ref="B63:C63"/>
    <mergeCell ref="B65:C65"/>
    <mergeCell ref="B47:C47"/>
    <mergeCell ref="B48:C48"/>
    <mergeCell ref="B49:C49"/>
    <mergeCell ref="B101:C101"/>
    <mergeCell ref="B98:C98"/>
    <mergeCell ref="B97:C97"/>
    <mergeCell ref="B96:C96"/>
    <mergeCell ref="B95:C95"/>
    <mergeCell ref="B72:C72"/>
    <mergeCell ref="B73:C73"/>
    <mergeCell ref="B74:C74"/>
    <mergeCell ref="B75:C75"/>
    <mergeCell ref="B76:C76"/>
    <mergeCell ref="B77:C77"/>
    <mergeCell ref="B66:C66"/>
    <mergeCell ref="B67:C67"/>
    <mergeCell ref="B64:C64"/>
    <mergeCell ref="B79:C79"/>
    <mergeCell ref="B78:C78"/>
    <mergeCell ref="B68:C68"/>
    <mergeCell ref="B69:C69"/>
    <mergeCell ref="B70:C70"/>
    <mergeCell ref="B71:C71"/>
    <mergeCell ref="B104:C104"/>
    <mergeCell ref="B83:C83"/>
    <mergeCell ref="B82:C82"/>
    <mergeCell ref="B81:C81"/>
    <mergeCell ref="B80:C80"/>
    <mergeCell ref="B89:C89"/>
    <mergeCell ref="B88:C88"/>
    <mergeCell ref="B87:C87"/>
    <mergeCell ref="B86:C86"/>
    <mergeCell ref="B85:C85"/>
    <mergeCell ref="B84:C84"/>
    <mergeCell ref="B94:C94"/>
    <mergeCell ref="B93:C93"/>
    <mergeCell ref="B92:C92"/>
    <mergeCell ref="B91:C91"/>
    <mergeCell ref="B90:C90"/>
    <mergeCell ref="B99:C99"/>
    <mergeCell ref="B100:C100"/>
    <mergeCell ref="B102:C102"/>
    <mergeCell ref="B103:C10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BE53-02FF-4F9F-B0A2-E8ECCDB48A31}">
  <sheetPr>
    <tabColor theme="2" tint="-9.9978637043366805E-2"/>
  </sheetPr>
  <dimension ref="A1:AK146"/>
  <sheetViews>
    <sheetView topLeftCell="M1" workbookViewId="0">
      <pane ySplit="1" topLeftCell="A142" activePane="bottomLeft" state="frozen"/>
      <selection pane="bottomLeft" activeCell="R149" sqref="R149"/>
    </sheetView>
  </sheetViews>
  <sheetFormatPr baseColWidth="10" defaultColWidth="11.54296875" defaultRowHeight="14.5"/>
  <cols>
    <col min="1" max="1" width="11.54296875" style="93"/>
    <col min="2" max="2" width="9.453125" style="93" hidden="1" customWidth="1"/>
    <col min="3" max="3" width="8.90625" style="93" hidden="1" customWidth="1"/>
    <col min="4" max="4" width="8.453125" style="93" hidden="1" customWidth="1"/>
    <col min="5" max="5" width="25.90625" style="93" customWidth="1"/>
    <col min="6" max="21" width="10.90625" style="93" customWidth="1"/>
    <col min="22" max="22" width="12.54296875" style="93" customWidth="1"/>
    <col min="23" max="23" width="12.54296875" style="93" hidden="1" customWidth="1"/>
    <col min="24" max="32" width="10.90625" style="93" hidden="1" customWidth="1"/>
    <col min="33" max="35" width="10.90625" style="93" customWidth="1"/>
    <col min="36" max="36" width="17.90625" style="93" customWidth="1"/>
    <col min="37" max="37" width="131.36328125" style="93" customWidth="1"/>
    <col min="38" max="16384" width="11.54296875" style="93"/>
  </cols>
  <sheetData>
    <row r="1" spans="1:37" s="86" customFormat="1" ht="96.5" customHeight="1">
      <c r="A1" s="81" t="s">
        <v>838</v>
      </c>
      <c r="B1" s="81" t="s">
        <v>839</v>
      </c>
      <c r="C1" s="81" t="s">
        <v>840</v>
      </c>
      <c r="D1" s="81" t="s">
        <v>841</v>
      </c>
      <c r="E1" s="82" t="s">
        <v>842</v>
      </c>
      <c r="F1" s="81" t="s">
        <v>843</v>
      </c>
      <c r="G1" s="81" t="s">
        <v>844</v>
      </c>
      <c r="H1" s="81" t="s">
        <v>845</v>
      </c>
      <c r="I1" s="81" t="s">
        <v>846</v>
      </c>
      <c r="J1" s="81" t="s">
        <v>847</v>
      </c>
      <c r="K1" s="81" t="s">
        <v>848</v>
      </c>
      <c r="L1" s="81" t="s">
        <v>849</v>
      </c>
      <c r="M1" s="81" t="s">
        <v>850</v>
      </c>
      <c r="N1" s="81" t="s">
        <v>851</v>
      </c>
      <c r="O1" s="81" t="s">
        <v>852</v>
      </c>
      <c r="P1" s="81" t="s">
        <v>853</v>
      </c>
      <c r="Q1" s="81" t="s">
        <v>854</v>
      </c>
      <c r="R1" s="81" t="s">
        <v>855</v>
      </c>
      <c r="S1" s="81" t="s">
        <v>856</v>
      </c>
      <c r="T1" s="81" t="s">
        <v>857</v>
      </c>
      <c r="U1" s="81" t="s">
        <v>858</v>
      </c>
      <c r="V1" s="81" t="s">
        <v>859</v>
      </c>
      <c r="W1" s="83" t="s">
        <v>860</v>
      </c>
      <c r="X1" s="81" t="s">
        <v>861</v>
      </c>
      <c r="Y1" s="81" t="s">
        <v>862</v>
      </c>
      <c r="Z1" s="81" t="s">
        <v>863</v>
      </c>
      <c r="AA1" s="81" t="s">
        <v>864</v>
      </c>
      <c r="AB1" s="81" t="s">
        <v>865</v>
      </c>
      <c r="AC1" s="83" t="s">
        <v>866</v>
      </c>
      <c r="AD1" s="83" t="s">
        <v>867</v>
      </c>
      <c r="AE1" s="83" t="s">
        <v>868</v>
      </c>
      <c r="AF1" s="83" t="s">
        <v>869</v>
      </c>
      <c r="AG1" s="84" t="s">
        <v>870</v>
      </c>
      <c r="AH1" s="84" t="s">
        <v>871</v>
      </c>
      <c r="AI1" s="84" t="s">
        <v>872</v>
      </c>
      <c r="AJ1" s="85" t="s">
        <v>873</v>
      </c>
      <c r="AK1" s="85" t="s">
        <v>874</v>
      </c>
    </row>
    <row r="2" spans="1:37" s="87" customFormat="1" ht="19" customHeight="1">
      <c r="A2" s="87" t="s">
        <v>875</v>
      </c>
      <c r="B2" s="87">
        <v>1</v>
      </c>
      <c r="C2" s="87" t="s">
        <v>876</v>
      </c>
      <c r="D2" s="87" t="s">
        <v>877</v>
      </c>
      <c r="E2" s="87" t="s">
        <v>878</v>
      </c>
      <c r="F2" s="87" t="s">
        <v>879</v>
      </c>
      <c r="G2" s="87" t="s">
        <v>601</v>
      </c>
      <c r="H2" s="87" t="s">
        <v>880</v>
      </c>
      <c r="I2" s="87" t="s">
        <v>881</v>
      </c>
      <c r="J2" s="87" t="s">
        <v>882</v>
      </c>
      <c r="K2" s="87" t="s">
        <v>882</v>
      </c>
      <c r="L2" s="87" t="s">
        <v>883</v>
      </c>
      <c r="M2" s="87" t="s">
        <v>884</v>
      </c>
      <c r="N2" s="87" t="s">
        <v>885</v>
      </c>
      <c r="O2" s="87" t="s">
        <v>886</v>
      </c>
      <c r="P2" s="87" t="s">
        <v>885</v>
      </c>
      <c r="Q2" s="87" t="s">
        <v>886</v>
      </c>
      <c r="R2" s="87" t="s">
        <v>882</v>
      </c>
      <c r="S2" s="87" t="s">
        <v>887</v>
      </c>
      <c r="T2" s="88">
        <v>41639</v>
      </c>
      <c r="U2" s="88">
        <v>41639</v>
      </c>
      <c r="V2" s="88">
        <v>41640</v>
      </c>
      <c r="W2" s="89">
        <v>72986.61</v>
      </c>
      <c r="X2" s="87" t="s">
        <v>888</v>
      </c>
      <c r="Y2" s="87">
        <v>0</v>
      </c>
      <c r="Z2" s="87">
        <v>0</v>
      </c>
      <c r="AA2" s="87">
        <v>0</v>
      </c>
      <c r="AB2" s="90">
        <v>1</v>
      </c>
      <c r="AC2" s="89">
        <v>72986.61</v>
      </c>
      <c r="AD2" s="89">
        <v>0</v>
      </c>
      <c r="AE2" s="89">
        <v>0</v>
      </c>
      <c r="AF2" s="89">
        <v>72986.61</v>
      </c>
      <c r="AG2" s="89" t="s">
        <v>615</v>
      </c>
      <c r="AH2" s="87" t="s">
        <v>601</v>
      </c>
      <c r="AI2" s="86" t="s">
        <v>616</v>
      </c>
      <c r="AJ2" s="89">
        <v>300</v>
      </c>
      <c r="AK2" s="87" t="s">
        <v>889</v>
      </c>
    </row>
    <row r="3" spans="1:37" s="87" customFormat="1" ht="15" customHeight="1">
      <c r="A3" s="87" t="s">
        <v>890</v>
      </c>
      <c r="B3" s="87">
        <v>1</v>
      </c>
      <c r="C3" s="87" t="s">
        <v>876</v>
      </c>
      <c r="D3" s="87" t="s">
        <v>877</v>
      </c>
      <c r="E3" s="87" t="s">
        <v>891</v>
      </c>
      <c r="F3" s="87" t="s">
        <v>879</v>
      </c>
      <c r="G3" s="87" t="s">
        <v>601</v>
      </c>
      <c r="H3" s="87" t="s">
        <v>880</v>
      </c>
      <c r="I3" s="87" t="s">
        <v>892</v>
      </c>
      <c r="J3" s="87" t="s">
        <v>882</v>
      </c>
      <c r="K3" s="87" t="s">
        <v>882</v>
      </c>
      <c r="L3" s="87" t="s">
        <v>883</v>
      </c>
      <c r="M3" s="87" t="s">
        <v>884</v>
      </c>
      <c r="N3" s="87" t="s">
        <v>885</v>
      </c>
      <c r="O3" s="87" t="s">
        <v>886</v>
      </c>
      <c r="P3" s="87" t="s">
        <v>885</v>
      </c>
      <c r="Q3" s="87" t="s">
        <v>886</v>
      </c>
      <c r="R3" s="87" t="s">
        <v>882</v>
      </c>
      <c r="S3" s="87" t="s">
        <v>887</v>
      </c>
      <c r="T3" s="88">
        <v>41639</v>
      </c>
      <c r="U3" s="88">
        <v>41639</v>
      </c>
      <c r="V3" s="88">
        <v>41640</v>
      </c>
      <c r="W3" s="89">
        <v>72986.61</v>
      </c>
      <c r="X3" s="87" t="s">
        <v>888</v>
      </c>
      <c r="Y3" s="87">
        <v>0</v>
      </c>
      <c r="Z3" s="87">
        <v>0</v>
      </c>
      <c r="AA3" s="87">
        <v>0</v>
      </c>
      <c r="AB3" s="90">
        <v>1</v>
      </c>
      <c r="AC3" s="89">
        <v>72986.61</v>
      </c>
      <c r="AD3" s="89">
        <v>0</v>
      </c>
      <c r="AE3" s="89">
        <v>0</v>
      </c>
      <c r="AF3" s="89">
        <v>72986.61</v>
      </c>
      <c r="AG3" s="89" t="s">
        <v>615</v>
      </c>
      <c r="AH3" s="87" t="s">
        <v>601</v>
      </c>
      <c r="AI3" s="86" t="s">
        <v>616</v>
      </c>
      <c r="AJ3" s="89">
        <v>300</v>
      </c>
      <c r="AK3" s="87" t="s">
        <v>889</v>
      </c>
    </row>
    <row r="4" spans="1:37" s="87" customFormat="1" ht="15" customHeight="1">
      <c r="A4" s="87" t="s">
        <v>893</v>
      </c>
      <c r="B4" s="87">
        <v>1</v>
      </c>
      <c r="C4" s="87" t="s">
        <v>876</v>
      </c>
      <c r="D4" s="87" t="s">
        <v>877</v>
      </c>
      <c r="E4" s="87" t="s">
        <v>894</v>
      </c>
      <c r="F4" s="87" t="s">
        <v>879</v>
      </c>
      <c r="G4" s="87" t="s">
        <v>601</v>
      </c>
      <c r="H4" s="87" t="s">
        <v>880</v>
      </c>
      <c r="I4" s="87" t="s">
        <v>895</v>
      </c>
      <c r="J4" s="87" t="s">
        <v>882</v>
      </c>
      <c r="K4" s="87" t="s">
        <v>882</v>
      </c>
      <c r="L4" s="87" t="s">
        <v>896</v>
      </c>
      <c r="M4" s="87" t="s">
        <v>897</v>
      </c>
      <c r="N4" s="87" t="s">
        <v>898</v>
      </c>
      <c r="O4" s="87" t="s">
        <v>638</v>
      </c>
      <c r="P4" s="87" t="s">
        <v>898</v>
      </c>
      <c r="Q4" s="87" t="s">
        <v>638</v>
      </c>
      <c r="R4" s="87" t="s">
        <v>882</v>
      </c>
      <c r="S4" s="87" t="s">
        <v>887</v>
      </c>
      <c r="T4" s="88">
        <v>41639</v>
      </c>
      <c r="U4" s="88">
        <v>41639</v>
      </c>
      <c r="V4" s="88">
        <v>41640</v>
      </c>
      <c r="W4" s="89">
        <v>72986.61</v>
      </c>
      <c r="X4" s="87" t="s">
        <v>888</v>
      </c>
      <c r="Y4" s="87">
        <v>0</v>
      </c>
      <c r="Z4" s="87">
        <v>0</v>
      </c>
      <c r="AA4" s="87">
        <v>0</v>
      </c>
      <c r="AB4" s="90">
        <v>1</v>
      </c>
      <c r="AC4" s="89">
        <v>72986.61</v>
      </c>
      <c r="AD4" s="89">
        <v>0</v>
      </c>
      <c r="AE4" s="89">
        <v>0</v>
      </c>
      <c r="AF4" s="89">
        <v>72986.61</v>
      </c>
      <c r="AG4" s="89" t="s">
        <v>638</v>
      </c>
      <c r="AH4" s="87" t="s">
        <v>601</v>
      </c>
      <c r="AI4" s="87" t="s">
        <v>639</v>
      </c>
      <c r="AJ4" s="89">
        <v>300</v>
      </c>
      <c r="AK4" s="87" t="s">
        <v>889</v>
      </c>
    </row>
    <row r="5" spans="1:37" s="87" customFormat="1" ht="15" customHeight="1">
      <c r="A5" s="87" t="s">
        <v>899</v>
      </c>
      <c r="B5" s="87">
        <v>1</v>
      </c>
      <c r="C5" s="87" t="s">
        <v>876</v>
      </c>
      <c r="D5" s="87" t="s">
        <v>877</v>
      </c>
      <c r="E5" s="87" t="s">
        <v>900</v>
      </c>
      <c r="F5" s="87" t="s">
        <v>879</v>
      </c>
      <c r="G5" s="87" t="s">
        <v>601</v>
      </c>
      <c r="H5" s="87" t="s">
        <v>880</v>
      </c>
      <c r="I5" s="87" t="s">
        <v>901</v>
      </c>
      <c r="J5" s="87" t="s">
        <v>882</v>
      </c>
      <c r="K5" s="87" t="s">
        <v>882</v>
      </c>
      <c r="L5" s="87" t="s">
        <v>896</v>
      </c>
      <c r="M5" s="87" t="s">
        <v>897</v>
      </c>
      <c r="N5" s="87" t="s">
        <v>898</v>
      </c>
      <c r="O5" s="87" t="s">
        <v>638</v>
      </c>
      <c r="P5" s="87" t="s">
        <v>898</v>
      </c>
      <c r="Q5" s="87" t="s">
        <v>638</v>
      </c>
      <c r="R5" s="87" t="s">
        <v>882</v>
      </c>
      <c r="S5" s="87" t="s">
        <v>887</v>
      </c>
      <c r="T5" s="88">
        <v>41639</v>
      </c>
      <c r="U5" s="88">
        <v>41639</v>
      </c>
      <c r="V5" s="88">
        <v>41640</v>
      </c>
      <c r="W5" s="89">
        <v>72986.61</v>
      </c>
      <c r="X5" s="87" t="s">
        <v>888</v>
      </c>
      <c r="Y5" s="87">
        <v>0</v>
      </c>
      <c r="Z5" s="87">
        <v>0</v>
      </c>
      <c r="AA5" s="87">
        <v>0</v>
      </c>
      <c r="AB5" s="90">
        <v>1</v>
      </c>
      <c r="AC5" s="89">
        <v>72986.61</v>
      </c>
      <c r="AD5" s="89">
        <v>0</v>
      </c>
      <c r="AE5" s="89">
        <v>0</v>
      </c>
      <c r="AF5" s="89">
        <v>72986.61</v>
      </c>
      <c r="AG5" s="89" t="s">
        <v>638</v>
      </c>
      <c r="AH5" s="87" t="s">
        <v>601</v>
      </c>
      <c r="AI5" s="87" t="s">
        <v>639</v>
      </c>
      <c r="AJ5" s="89">
        <v>300</v>
      </c>
      <c r="AK5" s="87" t="s">
        <v>889</v>
      </c>
    </row>
    <row r="6" spans="1:37" s="87" customFormat="1" ht="15" customHeight="1">
      <c r="A6" s="87" t="s">
        <v>902</v>
      </c>
      <c r="B6" s="87">
        <v>1</v>
      </c>
      <c r="C6" s="87" t="s">
        <v>876</v>
      </c>
      <c r="D6" s="87" t="s">
        <v>877</v>
      </c>
      <c r="E6" s="87" t="s">
        <v>903</v>
      </c>
      <c r="F6" s="87" t="s">
        <v>879</v>
      </c>
      <c r="G6" s="87" t="s">
        <v>601</v>
      </c>
      <c r="H6" s="87" t="s">
        <v>880</v>
      </c>
      <c r="I6" s="87" t="s">
        <v>904</v>
      </c>
      <c r="J6" s="87" t="s">
        <v>882</v>
      </c>
      <c r="K6" s="87" t="s">
        <v>882</v>
      </c>
      <c r="L6" s="87" t="s">
        <v>896</v>
      </c>
      <c r="M6" s="87" t="s">
        <v>897</v>
      </c>
      <c r="N6" s="87" t="s">
        <v>898</v>
      </c>
      <c r="O6" s="87" t="s">
        <v>638</v>
      </c>
      <c r="P6" s="87" t="s">
        <v>898</v>
      </c>
      <c r="Q6" s="87" t="s">
        <v>638</v>
      </c>
      <c r="R6" s="87" t="s">
        <v>882</v>
      </c>
      <c r="S6" s="87" t="s">
        <v>887</v>
      </c>
      <c r="T6" s="88">
        <v>41639</v>
      </c>
      <c r="U6" s="88">
        <v>41639</v>
      </c>
      <c r="V6" s="88">
        <v>41640</v>
      </c>
      <c r="W6" s="89">
        <v>121644.35</v>
      </c>
      <c r="X6" s="87" t="s">
        <v>888</v>
      </c>
      <c r="Y6" s="87">
        <v>0</v>
      </c>
      <c r="Z6" s="87">
        <v>0</v>
      </c>
      <c r="AA6" s="87">
        <v>0</v>
      </c>
      <c r="AB6" s="90">
        <v>1</v>
      </c>
      <c r="AC6" s="89">
        <v>121644.35</v>
      </c>
      <c r="AD6" s="89">
        <v>0</v>
      </c>
      <c r="AE6" s="89">
        <v>0</v>
      </c>
      <c r="AF6" s="89">
        <v>121644.35</v>
      </c>
      <c r="AG6" s="89" t="s">
        <v>638</v>
      </c>
      <c r="AH6" s="87" t="s">
        <v>601</v>
      </c>
      <c r="AI6" s="87" t="s">
        <v>639</v>
      </c>
      <c r="AJ6" s="89">
        <v>500</v>
      </c>
      <c r="AK6" s="87" t="s">
        <v>889</v>
      </c>
    </row>
    <row r="7" spans="1:37" s="87" customFormat="1" ht="15" customHeight="1">
      <c r="A7" s="87" t="s">
        <v>905</v>
      </c>
      <c r="B7" s="87">
        <v>1</v>
      </c>
      <c r="C7" s="87" t="s">
        <v>876</v>
      </c>
      <c r="D7" s="87" t="s">
        <v>877</v>
      </c>
      <c r="E7" s="87" t="s">
        <v>906</v>
      </c>
      <c r="F7" s="87" t="s">
        <v>879</v>
      </c>
      <c r="G7" s="87" t="s">
        <v>601</v>
      </c>
      <c r="H7" s="87" t="s">
        <v>880</v>
      </c>
      <c r="I7" s="87" t="s">
        <v>907</v>
      </c>
      <c r="J7" s="87" t="s">
        <v>882</v>
      </c>
      <c r="K7" s="87" t="s">
        <v>882</v>
      </c>
      <c r="L7" s="87" t="s">
        <v>908</v>
      </c>
      <c r="M7" s="87" t="s">
        <v>909</v>
      </c>
      <c r="N7" s="87" t="s">
        <v>910</v>
      </c>
      <c r="O7" s="87" t="s">
        <v>640</v>
      </c>
      <c r="P7" s="87" t="s">
        <v>910</v>
      </c>
      <c r="Q7" s="87" t="s">
        <v>640</v>
      </c>
      <c r="R7" s="87" t="s">
        <v>882</v>
      </c>
      <c r="S7" s="87" t="s">
        <v>887</v>
      </c>
      <c r="T7" s="88">
        <v>41639</v>
      </c>
      <c r="U7" s="88">
        <v>41639</v>
      </c>
      <c r="V7" s="88">
        <v>41640</v>
      </c>
      <c r="W7" s="89">
        <v>24328.87</v>
      </c>
      <c r="X7" s="87" t="s">
        <v>888</v>
      </c>
      <c r="Y7" s="87">
        <v>0</v>
      </c>
      <c r="Z7" s="87">
        <v>0</v>
      </c>
      <c r="AA7" s="87">
        <v>0</v>
      </c>
      <c r="AB7" s="90">
        <v>1</v>
      </c>
      <c r="AC7" s="89">
        <v>24328.87</v>
      </c>
      <c r="AD7" s="89">
        <v>0</v>
      </c>
      <c r="AE7" s="89">
        <v>0</v>
      </c>
      <c r="AF7" s="89">
        <v>24328.87</v>
      </c>
      <c r="AG7" s="89" t="s">
        <v>640</v>
      </c>
      <c r="AH7" s="87" t="s">
        <v>601</v>
      </c>
      <c r="AI7" s="87" t="s">
        <v>641</v>
      </c>
      <c r="AJ7" s="89">
        <v>50</v>
      </c>
      <c r="AK7" s="87" t="s">
        <v>889</v>
      </c>
    </row>
    <row r="8" spans="1:37" s="87" customFormat="1" ht="15" customHeight="1">
      <c r="A8" s="87" t="s">
        <v>911</v>
      </c>
      <c r="B8" s="87">
        <v>1</v>
      </c>
      <c r="C8" s="87" t="s">
        <v>876</v>
      </c>
      <c r="D8" s="87" t="s">
        <v>877</v>
      </c>
      <c r="E8" s="87" t="s">
        <v>912</v>
      </c>
      <c r="F8" s="87" t="s">
        <v>879</v>
      </c>
      <c r="G8" s="87" t="s">
        <v>601</v>
      </c>
      <c r="H8" s="87" t="s">
        <v>880</v>
      </c>
      <c r="I8" s="87" t="s">
        <v>913</v>
      </c>
      <c r="J8" s="87" t="s">
        <v>882</v>
      </c>
      <c r="K8" s="87" t="s">
        <v>882</v>
      </c>
      <c r="L8" s="87" t="s">
        <v>908</v>
      </c>
      <c r="M8" s="87" t="s">
        <v>909</v>
      </c>
      <c r="N8" s="87" t="s">
        <v>910</v>
      </c>
      <c r="O8" s="87" t="s">
        <v>640</v>
      </c>
      <c r="P8" s="87" t="s">
        <v>910</v>
      </c>
      <c r="Q8" s="87" t="s">
        <v>640</v>
      </c>
      <c r="R8" s="87" t="s">
        <v>882</v>
      </c>
      <c r="S8" s="87" t="s">
        <v>887</v>
      </c>
      <c r="T8" s="88">
        <v>41639</v>
      </c>
      <c r="U8" s="88">
        <v>41639</v>
      </c>
      <c r="V8" s="88">
        <v>41640</v>
      </c>
      <c r="W8" s="89">
        <v>24328.87</v>
      </c>
      <c r="X8" s="87" t="s">
        <v>888</v>
      </c>
      <c r="Y8" s="87">
        <v>0</v>
      </c>
      <c r="Z8" s="87">
        <v>0</v>
      </c>
      <c r="AA8" s="87">
        <v>0</v>
      </c>
      <c r="AB8" s="90">
        <v>1</v>
      </c>
      <c r="AC8" s="89">
        <v>24328.87</v>
      </c>
      <c r="AD8" s="89">
        <v>0</v>
      </c>
      <c r="AE8" s="89">
        <v>0</v>
      </c>
      <c r="AF8" s="89">
        <v>24328.87</v>
      </c>
      <c r="AG8" s="89" t="s">
        <v>640</v>
      </c>
      <c r="AH8" s="87" t="s">
        <v>601</v>
      </c>
      <c r="AI8" s="87" t="s">
        <v>641</v>
      </c>
      <c r="AJ8" s="89">
        <v>50</v>
      </c>
      <c r="AK8" s="87" t="s">
        <v>889</v>
      </c>
    </row>
    <row r="9" spans="1:37" s="87" customFormat="1" ht="15" customHeight="1">
      <c r="A9" s="87" t="s">
        <v>914</v>
      </c>
      <c r="B9" s="87">
        <v>1</v>
      </c>
      <c r="C9" s="87" t="s">
        <v>876</v>
      </c>
      <c r="D9" s="87" t="s">
        <v>877</v>
      </c>
      <c r="E9" s="87" t="s">
        <v>915</v>
      </c>
      <c r="F9" s="87" t="s">
        <v>879</v>
      </c>
      <c r="G9" s="87" t="s">
        <v>601</v>
      </c>
      <c r="H9" s="87" t="s">
        <v>880</v>
      </c>
      <c r="I9" s="87" t="s">
        <v>916</v>
      </c>
      <c r="J9" s="87" t="s">
        <v>882</v>
      </c>
      <c r="K9" s="87" t="s">
        <v>882</v>
      </c>
      <c r="L9" s="87" t="s">
        <v>908</v>
      </c>
      <c r="M9" s="87" t="s">
        <v>909</v>
      </c>
      <c r="N9" s="87" t="s">
        <v>910</v>
      </c>
      <c r="O9" s="87" t="s">
        <v>640</v>
      </c>
      <c r="P9" s="87" t="s">
        <v>910</v>
      </c>
      <c r="Q9" s="87" t="s">
        <v>640</v>
      </c>
      <c r="R9" s="87" t="s">
        <v>882</v>
      </c>
      <c r="S9" s="87" t="s">
        <v>887</v>
      </c>
      <c r="T9" s="88">
        <v>41639</v>
      </c>
      <c r="U9" s="88">
        <v>41639</v>
      </c>
      <c r="V9" s="88">
        <v>41640</v>
      </c>
      <c r="W9" s="89">
        <v>24328.87</v>
      </c>
      <c r="X9" s="87" t="s">
        <v>888</v>
      </c>
      <c r="Y9" s="87">
        <v>0</v>
      </c>
      <c r="Z9" s="87">
        <v>0</v>
      </c>
      <c r="AA9" s="87">
        <v>0</v>
      </c>
      <c r="AB9" s="90">
        <v>1</v>
      </c>
      <c r="AC9" s="89">
        <v>24328.87</v>
      </c>
      <c r="AD9" s="89">
        <v>0</v>
      </c>
      <c r="AE9" s="89">
        <v>0</v>
      </c>
      <c r="AF9" s="89">
        <v>24328.87</v>
      </c>
      <c r="AG9" s="89" t="s">
        <v>640</v>
      </c>
      <c r="AH9" s="87" t="s">
        <v>601</v>
      </c>
      <c r="AI9" s="87" t="s">
        <v>641</v>
      </c>
      <c r="AJ9" s="89">
        <v>50</v>
      </c>
      <c r="AK9" s="87" t="s">
        <v>889</v>
      </c>
    </row>
    <row r="10" spans="1:37" s="87" customFormat="1" ht="15" customHeight="1">
      <c r="A10" s="87" t="s">
        <v>917</v>
      </c>
      <c r="B10" s="87">
        <v>1</v>
      </c>
      <c r="C10" s="87" t="s">
        <v>876</v>
      </c>
      <c r="D10" s="87" t="s">
        <v>877</v>
      </c>
      <c r="E10" s="87" t="s">
        <v>918</v>
      </c>
      <c r="F10" s="87" t="s">
        <v>879</v>
      </c>
      <c r="G10" s="87" t="s">
        <v>601</v>
      </c>
      <c r="H10" s="87" t="s">
        <v>880</v>
      </c>
      <c r="I10" s="87" t="s">
        <v>919</v>
      </c>
      <c r="J10" s="87" t="s">
        <v>882</v>
      </c>
      <c r="K10" s="87" t="s">
        <v>882</v>
      </c>
      <c r="L10" s="87" t="s">
        <v>920</v>
      </c>
      <c r="M10" s="87" t="s">
        <v>921</v>
      </c>
      <c r="N10" s="87" t="s">
        <v>922</v>
      </c>
      <c r="O10" s="87" t="s">
        <v>628</v>
      </c>
      <c r="P10" s="87" t="s">
        <v>922</v>
      </c>
      <c r="Q10" s="87" t="s">
        <v>628</v>
      </c>
      <c r="R10" s="87" t="s">
        <v>882</v>
      </c>
      <c r="S10" s="87" t="s">
        <v>887</v>
      </c>
      <c r="T10" s="88">
        <v>41639</v>
      </c>
      <c r="U10" s="88">
        <v>41639</v>
      </c>
      <c r="V10" s="88">
        <v>41640</v>
      </c>
      <c r="W10" s="89">
        <v>243288.71</v>
      </c>
      <c r="X10" s="87" t="s">
        <v>888</v>
      </c>
      <c r="Y10" s="87">
        <v>0</v>
      </c>
      <c r="Z10" s="87">
        <v>0</v>
      </c>
      <c r="AA10" s="87">
        <v>0</v>
      </c>
      <c r="AB10" s="90">
        <v>1</v>
      </c>
      <c r="AC10" s="89">
        <v>243288.71</v>
      </c>
      <c r="AD10" s="89">
        <v>0</v>
      </c>
      <c r="AE10" s="89">
        <v>0</v>
      </c>
      <c r="AF10" s="89">
        <v>243288.71</v>
      </c>
      <c r="AG10" s="89" t="s">
        <v>628</v>
      </c>
      <c r="AH10" s="87" t="s">
        <v>601</v>
      </c>
      <c r="AI10" s="87" t="s">
        <v>629</v>
      </c>
      <c r="AJ10" s="89">
        <v>500</v>
      </c>
      <c r="AK10" s="87" t="s">
        <v>889</v>
      </c>
    </row>
    <row r="11" spans="1:37" s="87" customFormat="1" ht="15" customHeight="1">
      <c r="A11" s="87" t="s">
        <v>923</v>
      </c>
      <c r="B11" s="87">
        <v>1</v>
      </c>
      <c r="C11" s="87" t="s">
        <v>876</v>
      </c>
      <c r="D11" s="87" t="s">
        <v>877</v>
      </c>
      <c r="E11" s="87" t="s">
        <v>924</v>
      </c>
      <c r="F11" s="87" t="s">
        <v>879</v>
      </c>
      <c r="G11" s="87" t="s">
        <v>601</v>
      </c>
      <c r="H11" s="87" t="s">
        <v>880</v>
      </c>
      <c r="I11" s="87" t="s">
        <v>925</v>
      </c>
      <c r="J11" s="87" t="s">
        <v>882</v>
      </c>
      <c r="K11" s="87" t="s">
        <v>882</v>
      </c>
      <c r="L11" s="87" t="s">
        <v>926</v>
      </c>
      <c r="M11" s="87" t="s">
        <v>927</v>
      </c>
      <c r="N11" s="87" t="s">
        <v>928</v>
      </c>
      <c r="O11" s="87" t="s">
        <v>929</v>
      </c>
      <c r="P11" s="87" t="s">
        <v>930</v>
      </c>
      <c r="Q11" s="87" t="s">
        <v>931</v>
      </c>
      <c r="R11" s="87" t="s">
        <v>882</v>
      </c>
      <c r="S11" s="87" t="s">
        <v>887</v>
      </c>
      <c r="T11" s="88">
        <v>41639</v>
      </c>
      <c r="U11" s="88">
        <v>41639</v>
      </c>
      <c r="V11" s="88">
        <v>41640</v>
      </c>
      <c r="W11" s="89">
        <v>97315.48</v>
      </c>
      <c r="X11" s="87" t="s">
        <v>888</v>
      </c>
      <c r="Y11" s="87">
        <v>0</v>
      </c>
      <c r="Z11" s="87">
        <v>0</v>
      </c>
      <c r="AA11" s="87">
        <v>0</v>
      </c>
      <c r="AB11" s="90">
        <v>1</v>
      </c>
      <c r="AC11" s="89">
        <v>97315.48</v>
      </c>
      <c r="AD11" s="89">
        <v>0</v>
      </c>
      <c r="AE11" s="89">
        <v>0</v>
      </c>
      <c r="AF11" s="89">
        <v>97315.48</v>
      </c>
      <c r="AG11" s="89" t="s">
        <v>932</v>
      </c>
      <c r="AH11" s="87" t="s">
        <v>601</v>
      </c>
      <c r="AI11" s="87" t="s">
        <v>933</v>
      </c>
      <c r="AJ11" s="89">
        <v>200</v>
      </c>
      <c r="AK11" s="87" t="s">
        <v>889</v>
      </c>
    </row>
    <row r="12" spans="1:37" s="87" customFormat="1" ht="15" customHeight="1">
      <c r="A12" s="87" t="s">
        <v>934</v>
      </c>
      <c r="B12" s="87">
        <v>1</v>
      </c>
      <c r="C12" s="87" t="s">
        <v>876</v>
      </c>
      <c r="D12" s="87" t="s">
        <v>877</v>
      </c>
      <c r="E12" s="87" t="s">
        <v>935</v>
      </c>
      <c r="F12" s="87" t="s">
        <v>879</v>
      </c>
      <c r="G12" s="87" t="s">
        <v>601</v>
      </c>
      <c r="H12" s="87" t="s">
        <v>880</v>
      </c>
      <c r="I12" s="87" t="s">
        <v>936</v>
      </c>
      <c r="J12" s="87" t="s">
        <v>882</v>
      </c>
      <c r="K12" s="87" t="s">
        <v>882</v>
      </c>
      <c r="L12" s="87" t="s">
        <v>926</v>
      </c>
      <c r="M12" s="87" t="s">
        <v>927</v>
      </c>
      <c r="N12" s="87" t="s">
        <v>928</v>
      </c>
      <c r="O12" s="87" t="s">
        <v>929</v>
      </c>
      <c r="P12" s="87" t="s">
        <v>930</v>
      </c>
      <c r="Q12" s="87" t="s">
        <v>931</v>
      </c>
      <c r="R12" s="87" t="s">
        <v>882</v>
      </c>
      <c r="S12" s="87" t="s">
        <v>887</v>
      </c>
      <c r="T12" s="88">
        <v>41639</v>
      </c>
      <c r="U12" s="88">
        <v>41639</v>
      </c>
      <c r="V12" s="88">
        <v>41640</v>
      </c>
      <c r="W12" s="89">
        <v>145973.23000000001</v>
      </c>
      <c r="X12" s="87" t="s">
        <v>888</v>
      </c>
      <c r="Y12" s="87">
        <v>0</v>
      </c>
      <c r="Z12" s="87">
        <v>0</v>
      </c>
      <c r="AA12" s="87">
        <v>0</v>
      </c>
      <c r="AB12" s="90">
        <v>1</v>
      </c>
      <c r="AC12" s="89">
        <v>145973.23000000001</v>
      </c>
      <c r="AD12" s="89">
        <v>0</v>
      </c>
      <c r="AE12" s="89">
        <v>0</v>
      </c>
      <c r="AF12" s="89">
        <v>145973.23000000001</v>
      </c>
      <c r="AG12" s="89" t="s">
        <v>932</v>
      </c>
      <c r="AH12" s="87" t="s">
        <v>601</v>
      </c>
      <c r="AI12" s="87" t="s">
        <v>933</v>
      </c>
      <c r="AJ12" s="89">
        <v>0</v>
      </c>
      <c r="AK12" s="87" t="s">
        <v>937</v>
      </c>
    </row>
    <row r="13" spans="1:37" s="87" customFormat="1" ht="15" customHeight="1">
      <c r="A13" s="87" t="s">
        <v>938</v>
      </c>
      <c r="B13" s="87">
        <v>1</v>
      </c>
      <c r="C13" s="87" t="s">
        <v>876</v>
      </c>
      <c r="D13" s="87" t="s">
        <v>877</v>
      </c>
      <c r="E13" s="87" t="s">
        <v>939</v>
      </c>
      <c r="F13" s="87" t="s">
        <v>879</v>
      </c>
      <c r="G13" s="87" t="s">
        <v>601</v>
      </c>
      <c r="H13" s="87" t="s">
        <v>880</v>
      </c>
      <c r="I13" s="87" t="s">
        <v>940</v>
      </c>
      <c r="J13" s="87" t="s">
        <v>882</v>
      </c>
      <c r="K13" s="87" t="s">
        <v>882</v>
      </c>
      <c r="L13" s="87" t="s">
        <v>926</v>
      </c>
      <c r="M13" s="87" t="s">
        <v>927</v>
      </c>
      <c r="N13" s="87" t="s">
        <v>928</v>
      </c>
      <c r="O13" s="87" t="s">
        <v>929</v>
      </c>
      <c r="P13" s="87" t="s">
        <v>930</v>
      </c>
      <c r="Q13" s="87" t="s">
        <v>931</v>
      </c>
      <c r="R13" s="87" t="s">
        <v>882</v>
      </c>
      <c r="S13" s="87" t="s">
        <v>887</v>
      </c>
      <c r="T13" s="88">
        <v>41639</v>
      </c>
      <c r="U13" s="88">
        <v>41639</v>
      </c>
      <c r="V13" s="88">
        <v>41640</v>
      </c>
      <c r="W13" s="89">
        <v>671458.55</v>
      </c>
      <c r="X13" s="87" t="s">
        <v>888</v>
      </c>
      <c r="Y13" s="87">
        <v>0</v>
      </c>
      <c r="Z13" s="87">
        <v>0</v>
      </c>
      <c r="AA13" s="87">
        <v>0</v>
      </c>
      <c r="AB13" s="90">
        <v>1</v>
      </c>
      <c r="AC13" s="89">
        <v>671458.55</v>
      </c>
      <c r="AD13" s="89">
        <v>0</v>
      </c>
      <c r="AE13" s="89">
        <v>0</v>
      </c>
      <c r="AF13" s="89">
        <v>671458.55</v>
      </c>
      <c r="AG13" s="89" t="s">
        <v>932</v>
      </c>
      <c r="AH13" s="87" t="s">
        <v>601</v>
      </c>
      <c r="AI13" s="87" t="s">
        <v>933</v>
      </c>
      <c r="AJ13" s="89">
        <v>500</v>
      </c>
      <c r="AK13" s="87" t="s">
        <v>889</v>
      </c>
    </row>
    <row r="14" spans="1:37" s="87" customFormat="1" ht="15" customHeight="1">
      <c r="A14" s="87" t="s">
        <v>941</v>
      </c>
      <c r="B14" s="87">
        <v>1</v>
      </c>
      <c r="C14" s="87" t="s">
        <v>876</v>
      </c>
      <c r="D14" s="87" t="s">
        <v>877</v>
      </c>
      <c r="E14" s="87" t="s">
        <v>942</v>
      </c>
      <c r="F14" s="87" t="s">
        <v>879</v>
      </c>
      <c r="G14" s="87" t="s">
        <v>601</v>
      </c>
      <c r="H14" s="87" t="s">
        <v>880</v>
      </c>
      <c r="I14" s="87" t="s">
        <v>943</v>
      </c>
      <c r="J14" s="87" t="s">
        <v>882</v>
      </c>
      <c r="K14" s="87" t="s">
        <v>882</v>
      </c>
      <c r="L14" s="87" t="s">
        <v>944</v>
      </c>
      <c r="M14" s="87" t="s">
        <v>945</v>
      </c>
      <c r="N14" s="87" t="s">
        <v>930</v>
      </c>
      <c r="O14" s="87" t="s">
        <v>931</v>
      </c>
      <c r="P14" s="87" t="s">
        <v>930</v>
      </c>
      <c r="Q14" s="87" t="s">
        <v>931</v>
      </c>
      <c r="R14" s="87" t="s">
        <v>882</v>
      </c>
      <c r="S14" s="87" t="s">
        <v>887</v>
      </c>
      <c r="T14" s="88">
        <v>41639</v>
      </c>
      <c r="U14" s="88">
        <v>41639</v>
      </c>
      <c r="V14" s="88">
        <v>41640</v>
      </c>
      <c r="W14" s="89">
        <v>145973.23000000001</v>
      </c>
      <c r="X14" s="87" t="s">
        <v>888</v>
      </c>
      <c r="Y14" s="87">
        <v>0</v>
      </c>
      <c r="Z14" s="87">
        <v>0</v>
      </c>
      <c r="AA14" s="87">
        <v>0</v>
      </c>
      <c r="AB14" s="90">
        <v>1</v>
      </c>
      <c r="AC14" s="89">
        <v>145973.23000000001</v>
      </c>
      <c r="AD14" s="89">
        <v>0</v>
      </c>
      <c r="AE14" s="89">
        <v>0</v>
      </c>
      <c r="AF14" s="89">
        <v>145973.23000000001</v>
      </c>
      <c r="AG14" s="89" t="s">
        <v>932</v>
      </c>
      <c r="AH14" s="87" t="s">
        <v>601</v>
      </c>
      <c r="AI14" s="86" t="s">
        <v>933</v>
      </c>
      <c r="AJ14" s="89">
        <v>500</v>
      </c>
      <c r="AK14" s="87" t="s">
        <v>889</v>
      </c>
    </row>
    <row r="15" spans="1:37" s="87" customFormat="1" ht="15" customHeight="1">
      <c r="A15" s="87" t="s">
        <v>946</v>
      </c>
      <c r="B15" s="87">
        <v>1</v>
      </c>
      <c r="C15" s="87" t="s">
        <v>876</v>
      </c>
      <c r="D15" s="87" t="s">
        <v>877</v>
      </c>
      <c r="E15" s="87" t="s">
        <v>947</v>
      </c>
      <c r="F15" s="87" t="s">
        <v>879</v>
      </c>
      <c r="G15" s="87" t="s">
        <v>601</v>
      </c>
      <c r="H15" s="87" t="s">
        <v>880</v>
      </c>
      <c r="I15" s="87" t="s">
        <v>948</v>
      </c>
      <c r="J15" s="87" t="s">
        <v>882</v>
      </c>
      <c r="K15" s="87" t="s">
        <v>882</v>
      </c>
      <c r="L15" s="87" t="s">
        <v>949</v>
      </c>
      <c r="M15" s="87" t="s">
        <v>950</v>
      </c>
      <c r="N15" s="87" t="s">
        <v>951</v>
      </c>
      <c r="O15" s="87" t="s">
        <v>608</v>
      </c>
      <c r="P15" s="87" t="s">
        <v>951</v>
      </c>
      <c r="Q15" s="87" t="s">
        <v>608</v>
      </c>
      <c r="R15" s="87" t="s">
        <v>882</v>
      </c>
      <c r="S15" s="87" t="s">
        <v>887</v>
      </c>
      <c r="T15" s="88">
        <v>41639</v>
      </c>
      <c r="U15" s="88">
        <v>41639</v>
      </c>
      <c r="V15" s="88">
        <v>41640</v>
      </c>
      <c r="W15" s="89">
        <v>121644.35</v>
      </c>
      <c r="X15" s="87" t="s">
        <v>888</v>
      </c>
      <c r="Y15" s="87">
        <v>0</v>
      </c>
      <c r="Z15" s="87">
        <v>0</v>
      </c>
      <c r="AA15" s="87">
        <v>0</v>
      </c>
      <c r="AB15" s="90">
        <v>1</v>
      </c>
      <c r="AC15" s="89">
        <v>121644.35</v>
      </c>
      <c r="AD15" s="89">
        <v>0</v>
      </c>
      <c r="AE15" s="89">
        <v>0</v>
      </c>
      <c r="AF15" s="89">
        <v>121644.35</v>
      </c>
      <c r="AG15" s="89" t="s">
        <v>608</v>
      </c>
      <c r="AH15" s="87" t="s">
        <v>601</v>
      </c>
      <c r="AI15" s="87" t="s">
        <v>609</v>
      </c>
      <c r="AJ15" s="89">
        <v>0</v>
      </c>
      <c r="AK15" s="87" t="s">
        <v>937</v>
      </c>
    </row>
    <row r="16" spans="1:37" s="87" customFormat="1" ht="15" customHeight="1">
      <c r="A16" s="87" t="s">
        <v>952</v>
      </c>
      <c r="B16" s="87">
        <v>1</v>
      </c>
      <c r="C16" s="87" t="s">
        <v>876</v>
      </c>
      <c r="D16" s="87" t="s">
        <v>877</v>
      </c>
      <c r="E16" s="87" t="s">
        <v>953</v>
      </c>
      <c r="F16" s="87" t="s">
        <v>879</v>
      </c>
      <c r="G16" s="87" t="s">
        <v>601</v>
      </c>
      <c r="H16" s="87" t="s">
        <v>880</v>
      </c>
      <c r="I16" s="87" t="s">
        <v>954</v>
      </c>
      <c r="J16" s="87" t="s">
        <v>882</v>
      </c>
      <c r="K16" s="87" t="s">
        <v>882</v>
      </c>
      <c r="L16" s="87" t="s">
        <v>949</v>
      </c>
      <c r="M16" s="87" t="s">
        <v>950</v>
      </c>
      <c r="N16" s="87" t="s">
        <v>951</v>
      </c>
      <c r="O16" s="87" t="s">
        <v>608</v>
      </c>
      <c r="P16" s="87" t="s">
        <v>951</v>
      </c>
      <c r="Q16" s="87" t="s">
        <v>608</v>
      </c>
      <c r="R16" s="87" t="s">
        <v>882</v>
      </c>
      <c r="S16" s="87" t="s">
        <v>887</v>
      </c>
      <c r="T16" s="88">
        <v>41639</v>
      </c>
      <c r="U16" s="88">
        <v>41639</v>
      </c>
      <c r="V16" s="88">
        <v>41640</v>
      </c>
      <c r="W16" s="89">
        <v>121644.36</v>
      </c>
      <c r="X16" s="87" t="s">
        <v>888</v>
      </c>
      <c r="Y16" s="87">
        <v>0</v>
      </c>
      <c r="Z16" s="87">
        <v>0</v>
      </c>
      <c r="AA16" s="87">
        <v>0</v>
      </c>
      <c r="AB16" s="90">
        <v>1</v>
      </c>
      <c r="AC16" s="89">
        <v>121644.36</v>
      </c>
      <c r="AD16" s="89">
        <v>0</v>
      </c>
      <c r="AE16" s="89">
        <v>0</v>
      </c>
      <c r="AF16" s="89">
        <v>121644.36</v>
      </c>
      <c r="AG16" s="89" t="s">
        <v>608</v>
      </c>
      <c r="AH16" s="87" t="s">
        <v>601</v>
      </c>
      <c r="AI16" s="87" t="s">
        <v>609</v>
      </c>
      <c r="AJ16" s="89">
        <v>0</v>
      </c>
      <c r="AK16" s="87" t="s">
        <v>937</v>
      </c>
    </row>
    <row r="17" spans="1:37" s="87" customFormat="1" ht="15" customHeight="1">
      <c r="A17" s="87" t="s">
        <v>955</v>
      </c>
      <c r="B17" s="87">
        <v>1</v>
      </c>
      <c r="C17" s="87" t="s">
        <v>876</v>
      </c>
      <c r="D17" s="87" t="s">
        <v>877</v>
      </c>
      <c r="E17" s="87" t="s">
        <v>956</v>
      </c>
      <c r="F17" s="87" t="s">
        <v>879</v>
      </c>
      <c r="G17" s="87" t="s">
        <v>601</v>
      </c>
      <c r="H17" s="87" t="s">
        <v>880</v>
      </c>
      <c r="I17" s="87" t="s">
        <v>957</v>
      </c>
      <c r="J17" s="87" t="s">
        <v>882</v>
      </c>
      <c r="K17" s="87" t="s">
        <v>882</v>
      </c>
      <c r="L17" s="87" t="s">
        <v>958</v>
      </c>
      <c r="M17" s="87" t="s">
        <v>959</v>
      </c>
      <c r="N17" s="87" t="s">
        <v>930</v>
      </c>
      <c r="O17" s="87" t="s">
        <v>931</v>
      </c>
      <c r="P17" s="87" t="s">
        <v>930</v>
      </c>
      <c r="Q17" s="87" t="s">
        <v>931</v>
      </c>
      <c r="R17" s="87" t="s">
        <v>882</v>
      </c>
      <c r="S17" s="87" t="s">
        <v>887</v>
      </c>
      <c r="T17" s="88">
        <v>41639</v>
      </c>
      <c r="U17" s="88">
        <v>41639</v>
      </c>
      <c r="V17" s="88">
        <v>41640</v>
      </c>
      <c r="W17" s="89">
        <v>12164435.460000001</v>
      </c>
      <c r="X17" s="87" t="s">
        <v>888</v>
      </c>
      <c r="Y17" s="87">
        <v>0</v>
      </c>
      <c r="Z17" s="87">
        <v>0</v>
      </c>
      <c r="AA17" s="87">
        <v>0</v>
      </c>
      <c r="AB17" s="90">
        <v>1</v>
      </c>
      <c r="AC17" s="89">
        <v>12164435.460000001</v>
      </c>
      <c r="AD17" s="89">
        <v>0</v>
      </c>
      <c r="AE17" s="89">
        <v>0</v>
      </c>
      <c r="AF17" s="89">
        <v>12164435.460000001</v>
      </c>
      <c r="AG17" s="89" t="s">
        <v>932</v>
      </c>
      <c r="AH17" s="87" t="s">
        <v>601</v>
      </c>
      <c r="AI17" s="86" t="s">
        <v>933</v>
      </c>
      <c r="AJ17" s="89">
        <v>30000</v>
      </c>
      <c r="AK17" s="87" t="s">
        <v>889</v>
      </c>
    </row>
    <row r="18" spans="1:37" s="87" customFormat="1" ht="15" customHeight="1">
      <c r="A18" s="87" t="s">
        <v>960</v>
      </c>
      <c r="B18" s="87">
        <v>1</v>
      </c>
      <c r="C18" s="87" t="s">
        <v>876</v>
      </c>
      <c r="D18" s="87" t="s">
        <v>877</v>
      </c>
      <c r="E18" s="87" t="s">
        <v>961</v>
      </c>
      <c r="F18" s="87" t="s">
        <v>879</v>
      </c>
      <c r="G18" s="87" t="s">
        <v>601</v>
      </c>
      <c r="H18" s="87" t="s">
        <v>880</v>
      </c>
      <c r="I18" s="87" t="s">
        <v>962</v>
      </c>
      <c r="J18" s="87" t="s">
        <v>882</v>
      </c>
      <c r="K18" s="87" t="s">
        <v>882</v>
      </c>
      <c r="L18" s="87" t="s">
        <v>958</v>
      </c>
      <c r="M18" s="87" t="s">
        <v>959</v>
      </c>
      <c r="N18" s="87" t="s">
        <v>930</v>
      </c>
      <c r="O18" s="87" t="s">
        <v>931</v>
      </c>
      <c r="P18" s="87" t="s">
        <v>930</v>
      </c>
      <c r="Q18" s="87" t="s">
        <v>931</v>
      </c>
      <c r="R18" s="87" t="s">
        <v>882</v>
      </c>
      <c r="S18" s="87" t="s">
        <v>887</v>
      </c>
      <c r="T18" s="88">
        <v>41639</v>
      </c>
      <c r="U18" s="88">
        <v>41639</v>
      </c>
      <c r="V18" s="88">
        <v>41640</v>
      </c>
      <c r="W18" s="89">
        <v>19463096.73</v>
      </c>
      <c r="X18" s="87" t="s">
        <v>888</v>
      </c>
      <c r="Y18" s="87">
        <v>0</v>
      </c>
      <c r="Z18" s="87">
        <v>0</v>
      </c>
      <c r="AA18" s="87">
        <v>0</v>
      </c>
      <c r="AB18" s="90">
        <v>1</v>
      </c>
      <c r="AC18" s="89">
        <v>19463096.73</v>
      </c>
      <c r="AD18" s="89">
        <v>0</v>
      </c>
      <c r="AE18" s="89">
        <v>0</v>
      </c>
      <c r="AF18" s="89">
        <v>19463096.73</v>
      </c>
      <c r="AG18" s="89" t="s">
        <v>932</v>
      </c>
      <c r="AH18" s="87" t="s">
        <v>601</v>
      </c>
      <c r="AI18" s="86" t="s">
        <v>933</v>
      </c>
      <c r="AJ18" s="89">
        <v>45000</v>
      </c>
      <c r="AK18" s="87" t="s">
        <v>889</v>
      </c>
    </row>
    <row r="19" spans="1:37" s="87" customFormat="1" ht="15" customHeight="1">
      <c r="A19" s="87" t="s">
        <v>963</v>
      </c>
      <c r="B19" s="87">
        <v>1</v>
      </c>
      <c r="C19" s="87" t="s">
        <v>876</v>
      </c>
      <c r="D19" s="87" t="s">
        <v>877</v>
      </c>
      <c r="E19" s="87" t="s">
        <v>964</v>
      </c>
      <c r="F19" s="87" t="s">
        <v>879</v>
      </c>
      <c r="G19" s="87" t="s">
        <v>601</v>
      </c>
      <c r="H19" s="87" t="s">
        <v>880</v>
      </c>
      <c r="I19" s="87" t="s">
        <v>965</v>
      </c>
      <c r="J19" s="87" t="s">
        <v>882</v>
      </c>
      <c r="K19" s="87" t="s">
        <v>882</v>
      </c>
      <c r="L19" s="87" t="s">
        <v>958</v>
      </c>
      <c r="M19" s="87" t="s">
        <v>959</v>
      </c>
      <c r="N19" s="87" t="s">
        <v>930</v>
      </c>
      <c r="O19" s="87" t="s">
        <v>931</v>
      </c>
      <c r="P19" s="87" t="s">
        <v>930</v>
      </c>
      <c r="Q19" s="87" t="s">
        <v>931</v>
      </c>
      <c r="R19" s="87" t="s">
        <v>882</v>
      </c>
      <c r="S19" s="87" t="s">
        <v>887</v>
      </c>
      <c r="T19" s="88">
        <v>41639</v>
      </c>
      <c r="U19" s="88">
        <v>41639</v>
      </c>
      <c r="V19" s="88">
        <v>41640</v>
      </c>
      <c r="W19" s="89">
        <v>14597322.550000001</v>
      </c>
      <c r="X19" s="87" t="s">
        <v>888</v>
      </c>
      <c r="Y19" s="87">
        <v>0</v>
      </c>
      <c r="Z19" s="87">
        <v>0</v>
      </c>
      <c r="AA19" s="87">
        <v>0</v>
      </c>
      <c r="AB19" s="90">
        <v>1</v>
      </c>
      <c r="AC19" s="89">
        <v>14597322.550000001</v>
      </c>
      <c r="AD19" s="89">
        <v>0</v>
      </c>
      <c r="AE19" s="89">
        <v>0</v>
      </c>
      <c r="AF19" s="89">
        <v>14597322.550000001</v>
      </c>
      <c r="AG19" s="89" t="s">
        <v>932</v>
      </c>
      <c r="AH19" s="87" t="s">
        <v>601</v>
      </c>
      <c r="AI19" s="86" t="s">
        <v>933</v>
      </c>
      <c r="AJ19" s="89">
        <v>45000</v>
      </c>
      <c r="AK19" s="87" t="s">
        <v>889</v>
      </c>
    </row>
    <row r="20" spans="1:37" s="87" customFormat="1" ht="15" customHeight="1">
      <c r="A20" s="87" t="s">
        <v>966</v>
      </c>
      <c r="B20" s="87">
        <v>1</v>
      </c>
      <c r="C20" s="87" t="s">
        <v>876</v>
      </c>
      <c r="D20" s="87" t="s">
        <v>877</v>
      </c>
      <c r="E20" s="87" t="s">
        <v>967</v>
      </c>
      <c r="F20" s="87" t="s">
        <v>879</v>
      </c>
      <c r="G20" s="87" t="s">
        <v>601</v>
      </c>
      <c r="H20" s="87" t="s">
        <v>880</v>
      </c>
      <c r="I20" s="87" t="s">
        <v>968</v>
      </c>
      <c r="J20" s="87" t="s">
        <v>882</v>
      </c>
      <c r="K20" s="87" t="s">
        <v>882</v>
      </c>
      <c r="L20" s="87" t="s">
        <v>926</v>
      </c>
      <c r="M20" s="87" t="s">
        <v>927</v>
      </c>
      <c r="N20" s="87" t="s">
        <v>930</v>
      </c>
      <c r="O20" s="87" t="s">
        <v>931</v>
      </c>
      <c r="P20" s="87" t="s">
        <v>930</v>
      </c>
      <c r="Q20" s="87" t="s">
        <v>931</v>
      </c>
      <c r="R20" s="87" t="s">
        <v>882</v>
      </c>
      <c r="S20" s="87" t="s">
        <v>887</v>
      </c>
      <c r="T20" s="88">
        <v>41639</v>
      </c>
      <c r="U20" s="88">
        <v>41639</v>
      </c>
      <c r="V20" s="88">
        <v>41640</v>
      </c>
      <c r="W20" s="89">
        <v>268583419.45999998</v>
      </c>
      <c r="X20" s="87" t="s">
        <v>888</v>
      </c>
      <c r="Y20" s="87">
        <v>0</v>
      </c>
      <c r="Z20" s="87">
        <v>0</v>
      </c>
      <c r="AA20" s="87">
        <v>0</v>
      </c>
      <c r="AB20" s="90">
        <v>1</v>
      </c>
      <c r="AC20" s="89">
        <v>268583419.45999998</v>
      </c>
      <c r="AD20" s="89">
        <v>0</v>
      </c>
      <c r="AE20" s="89">
        <v>0</v>
      </c>
      <c r="AF20" s="89">
        <v>268583419.45999998</v>
      </c>
      <c r="AG20" s="89" t="s">
        <v>932</v>
      </c>
      <c r="AH20" s="87" t="s">
        <v>601</v>
      </c>
      <c r="AI20" s="86" t="s">
        <v>933</v>
      </c>
      <c r="AJ20" s="89">
        <v>400000</v>
      </c>
      <c r="AK20" s="87" t="s">
        <v>889</v>
      </c>
    </row>
    <row r="21" spans="1:37" s="87" customFormat="1" ht="15" customHeight="1">
      <c r="A21" s="87" t="s">
        <v>969</v>
      </c>
      <c r="B21" s="87">
        <v>1</v>
      </c>
      <c r="C21" s="87" t="s">
        <v>876</v>
      </c>
      <c r="D21" s="87" t="s">
        <v>877</v>
      </c>
      <c r="E21" s="87" t="s">
        <v>970</v>
      </c>
      <c r="F21" s="87" t="s">
        <v>879</v>
      </c>
      <c r="G21" s="87" t="s">
        <v>601</v>
      </c>
      <c r="H21" s="87" t="s">
        <v>880</v>
      </c>
      <c r="I21" s="87" t="s">
        <v>971</v>
      </c>
      <c r="J21" s="87" t="s">
        <v>882</v>
      </c>
      <c r="K21" s="87" t="s">
        <v>882</v>
      </c>
      <c r="L21" s="87" t="s">
        <v>972</v>
      </c>
      <c r="M21" s="87" t="s">
        <v>973</v>
      </c>
      <c r="N21" s="87" t="s">
        <v>930</v>
      </c>
      <c r="O21" s="87" t="s">
        <v>931</v>
      </c>
      <c r="P21" s="87" t="s">
        <v>930</v>
      </c>
      <c r="Q21" s="87" t="s">
        <v>931</v>
      </c>
      <c r="R21" s="87" t="s">
        <v>882</v>
      </c>
      <c r="S21" s="87" t="s">
        <v>887</v>
      </c>
      <c r="T21" s="88">
        <v>41639</v>
      </c>
      <c r="U21" s="88">
        <v>41639</v>
      </c>
      <c r="V21" s="88">
        <v>41640</v>
      </c>
      <c r="W21" s="89">
        <v>145973.23000000001</v>
      </c>
      <c r="X21" s="87" t="s">
        <v>888</v>
      </c>
      <c r="Y21" s="87">
        <v>0</v>
      </c>
      <c r="Z21" s="87">
        <v>0</v>
      </c>
      <c r="AA21" s="87">
        <v>0</v>
      </c>
      <c r="AB21" s="90">
        <v>1</v>
      </c>
      <c r="AC21" s="89">
        <v>145973.23000000001</v>
      </c>
      <c r="AD21" s="89">
        <v>0</v>
      </c>
      <c r="AE21" s="89">
        <v>0</v>
      </c>
      <c r="AF21" s="89">
        <v>145973.23000000001</v>
      </c>
      <c r="AG21" s="89" t="s">
        <v>932</v>
      </c>
      <c r="AH21" s="87" t="s">
        <v>601</v>
      </c>
      <c r="AI21" s="86" t="s">
        <v>933</v>
      </c>
      <c r="AJ21" s="89">
        <v>500</v>
      </c>
      <c r="AK21" s="87" t="s">
        <v>889</v>
      </c>
    </row>
    <row r="22" spans="1:37" s="87" customFormat="1" ht="15" customHeight="1">
      <c r="A22" s="87" t="s">
        <v>974</v>
      </c>
      <c r="B22" s="87">
        <v>1</v>
      </c>
      <c r="C22" s="87" t="s">
        <v>876</v>
      </c>
      <c r="D22" s="87" t="s">
        <v>877</v>
      </c>
      <c r="E22" s="87" t="s">
        <v>975</v>
      </c>
      <c r="F22" s="87" t="s">
        <v>879</v>
      </c>
      <c r="G22" s="87" t="s">
        <v>601</v>
      </c>
      <c r="H22" s="87" t="s">
        <v>880</v>
      </c>
      <c r="I22" s="87" t="s">
        <v>976</v>
      </c>
      <c r="J22" s="87" t="s">
        <v>882</v>
      </c>
      <c r="K22" s="87" t="s">
        <v>882</v>
      </c>
      <c r="L22" s="87" t="s">
        <v>977</v>
      </c>
      <c r="M22" s="87" t="s">
        <v>978</v>
      </c>
      <c r="N22" s="87" t="s">
        <v>930</v>
      </c>
      <c r="O22" s="87" t="s">
        <v>931</v>
      </c>
      <c r="P22" s="87" t="s">
        <v>930</v>
      </c>
      <c r="Q22" s="87" t="s">
        <v>931</v>
      </c>
      <c r="R22" s="87" t="s">
        <v>882</v>
      </c>
      <c r="S22" s="87" t="s">
        <v>887</v>
      </c>
      <c r="T22" s="88">
        <v>41639</v>
      </c>
      <c r="U22" s="88">
        <v>41639</v>
      </c>
      <c r="V22" s="88">
        <v>41640</v>
      </c>
      <c r="W22" s="89">
        <v>268583.42</v>
      </c>
      <c r="X22" s="87" t="s">
        <v>888</v>
      </c>
      <c r="Y22" s="87">
        <v>0</v>
      </c>
      <c r="Z22" s="87">
        <v>0</v>
      </c>
      <c r="AA22" s="87">
        <v>0</v>
      </c>
      <c r="AB22" s="90">
        <v>1</v>
      </c>
      <c r="AC22" s="89">
        <v>268583.42</v>
      </c>
      <c r="AD22" s="89">
        <v>0</v>
      </c>
      <c r="AE22" s="89">
        <v>0</v>
      </c>
      <c r="AF22" s="89">
        <v>268583.42</v>
      </c>
      <c r="AG22" s="89" t="s">
        <v>932</v>
      </c>
      <c r="AH22" s="87" t="s">
        <v>601</v>
      </c>
      <c r="AI22" s="86" t="s">
        <v>933</v>
      </c>
      <c r="AJ22" s="89">
        <v>0</v>
      </c>
      <c r="AK22" s="87" t="s">
        <v>937</v>
      </c>
    </row>
    <row r="23" spans="1:37" s="87" customFormat="1" ht="15" customHeight="1">
      <c r="A23" s="87" t="s">
        <v>979</v>
      </c>
      <c r="B23" s="87">
        <v>1</v>
      </c>
      <c r="C23" s="87" t="s">
        <v>876</v>
      </c>
      <c r="D23" s="87" t="s">
        <v>877</v>
      </c>
      <c r="E23" s="87" t="s">
        <v>980</v>
      </c>
      <c r="F23" s="87" t="s">
        <v>879</v>
      </c>
      <c r="G23" s="87" t="s">
        <v>601</v>
      </c>
      <c r="H23" s="87" t="s">
        <v>880</v>
      </c>
      <c r="I23" s="87" t="s">
        <v>981</v>
      </c>
      <c r="J23" s="87" t="s">
        <v>882</v>
      </c>
      <c r="K23" s="87" t="s">
        <v>882</v>
      </c>
      <c r="L23" s="87" t="s">
        <v>982</v>
      </c>
      <c r="M23" s="87" t="s">
        <v>983</v>
      </c>
      <c r="N23" s="87" t="s">
        <v>930</v>
      </c>
      <c r="O23" s="87" t="s">
        <v>931</v>
      </c>
      <c r="P23" s="87" t="s">
        <v>930</v>
      </c>
      <c r="Q23" s="87" t="s">
        <v>931</v>
      </c>
      <c r="R23" s="87" t="s">
        <v>882</v>
      </c>
      <c r="S23" s="87" t="s">
        <v>887</v>
      </c>
      <c r="T23" s="88">
        <v>41639</v>
      </c>
      <c r="U23" s="88">
        <v>41639</v>
      </c>
      <c r="V23" s="88">
        <v>41640</v>
      </c>
      <c r="W23" s="89">
        <v>1446994.34</v>
      </c>
      <c r="X23" s="87" t="s">
        <v>888</v>
      </c>
      <c r="Y23" s="87">
        <v>0</v>
      </c>
      <c r="Z23" s="87">
        <v>0</v>
      </c>
      <c r="AA23" s="87">
        <v>0</v>
      </c>
      <c r="AB23" s="90">
        <v>1</v>
      </c>
      <c r="AC23" s="89">
        <v>1446994.34</v>
      </c>
      <c r="AD23" s="89">
        <v>0</v>
      </c>
      <c r="AE23" s="89">
        <v>0</v>
      </c>
      <c r="AF23" s="89">
        <v>1446994.34</v>
      </c>
      <c r="AG23" s="89" t="s">
        <v>932</v>
      </c>
      <c r="AH23" s="87" t="s">
        <v>601</v>
      </c>
      <c r="AI23" s="86" t="s">
        <v>933</v>
      </c>
      <c r="AJ23" s="89">
        <v>6000</v>
      </c>
      <c r="AK23" s="87" t="s">
        <v>889</v>
      </c>
    </row>
    <row r="24" spans="1:37" s="87" customFormat="1" ht="15" customHeight="1">
      <c r="A24" s="87" t="s">
        <v>984</v>
      </c>
      <c r="B24" s="87">
        <v>1</v>
      </c>
      <c r="C24" s="87" t="s">
        <v>876</v>
      </c>
      <c r="D24" s="87" t="s">
        <v>877</v>
      </c>
      <c r="E24" s="87" t="s">
        <v>985</v>
      </c>
      <c r="F24" s="87" t="s">
        <v>879</v>
      </c>
      <c r="G24" s="87" t="s">
        <v>601</v>
      </c>
      <c r="H24" s="87" t="s">
        <v>880</v>
      </c>
      <c r="I24" s="87" t="s">
        <v>986</v>
      </c>
      <c r="J24" s="87" t="s">
        <v>882</v>
      </c>
      <c r="K24" s="87" t="s">
        <v>882</v>
      </c>
      <c r="L24" s="87" t="s">
        <v>958</v>
      </c>
      <c r="M24" s="87" t="s">
        <v>959</v>
      </c>
      <c r="N24" s="87" t="s">
        <v>930</v>
      </c>
      <c r="O24" s="87" t="s">
        <v>931</v>
      </c>
      <c r="P24" s="87" t="s">
        <v>930</v>
      </c>
      <c r="Q24" s="87" t="s">
        <v>931</v>
      </c>
      <c r="R24" s="87" t="s">
        <v>882</v>
      </c>
      <c r="S24" s="87" t="s">
        <v>887</v>
      </c>
      <c r="T24" s="88">
        <v>41639</v>
      </c>
      <c r="U24" s="88">
        <v>41639</v>
      </c>
      <c r="V24" s="88">
        <v>41640</v>
      </c>
      <c r="W24" s="89">
        <v>6714585.4900000002</v>
      </c>
      <c r="X24" s="87" t="s">
        <v>888</v>
      </c>
      <c r="Y24" s="87">
        <v>0</v>
      </c>
      <c r="Z24" s="87">
        <v>0</v>
      </c>
      <c r="AA24" s="87">
        <v>0</v>
      </c>
      <c r="AB24" s="90">
        <v>1</v>
      </c>
      <c r="AC24" s="89">
        <v>6714585.4900000002</v>
      </c>
      <c r="AD24" s="89">
        <v>0</v>
      </c>
      <c r="AE24" s="89">
        <v>0</v>
      </c>
      <c r="AF24" s="89">
        <v>6714585.4900000002</v>
      </c>
      <c r="AG24" s="89" t="s">
        <v>932</v>
      </c>
      <c r="AH24" s="87" t="s">
        <v>601</v>
      </c>
      <c r="AI24" s="86" t="s">
        <v>933</v>
      </c>
      <c r="AJ24" s="89">
        <v>6000</v>
      </c>
      <c r="AK24" s="87" t="s">
        <v>889</v>
      </c>
    </row>
    <row r="25" spans="1:37" s="87" customFormat="1" ht="15" customHeight="1">
      <c r="A25" s="87" t="s">
        <v>987</v>
      </c>
      <c r="B25" s="87">
        <v>1</v>
      </c>
      <c r="C25" s="87" t="s">
        <v>876</v>
      </c>
      <c r="D25" s="87" t="s">
        <v>877</v>
      </c>
      <c r="E25" s="87" t="s">
        <v>988</v>
      </c>
      <c r="F25" s="87" t="s">
        <v>879</v>
      </c>
      <c r="G25" s="87" t="s">
        <v>601</v>
      </c>
      <c r="H25" s="87" t="s">
        <v>880</v>
      </c>
      <c r="I25" s="87" t="s">
        <v>989</v>
      </c>
      <c r="J25" s="87" t="s">
        <v>882</v>
      </c>
      <c r="K25" s="87" t="s">
        <v>882</v>
      </c>
      <c r="L25" s="87" t="s">
        <v>926</v>
      </c>
      <c r="M25" s="87" t="s">
        <v>927</v>
      </c>
      <c r="N25" s="87" t="s">
        <v>928</v>
      </c>
      <c r="O25" s="87" t="s">
        <v>929</v>
      </c>
      <c r="P25" s="87" t="s">
        <v>930</v>
      </c>
      <c r="Q25" s="87" t="s">
        <v>931</v>
      </c>
      <c r="R25" s="87" t="s">
        <v>882</v>
      </c>
      <c r="S25" s="87" t="s">
        <v>887</v>
      </c>
      <c r="T25" s="88">
        <v>41639</v>
      </c>
      <c r="U25" s="88">
        <v>41639</v>
      </c>
      <c r="V25" s="88">
        <v>41640</v>
      </c>
      <c r="W25" s="89">
        <v>243288.71</v>
      </c>
      <c r="X25" s="87" t="s">
        <v>888</v>
      </c>
      <c r="Y25" s="87">
        <v>0</v>
      </c>
      <c r="Z25" s="87">
        <v>0</v>
      </c>
      <c r="AA25" s="87">
        <v>0</v>
      </c>
      <c r="AB25" s="90">
        <v>1</v>
      </c>
      <c r="AC25" s="89">
        <v>243288.71</v>
      </c>
      <c r="AD25" s="89">
        <v>0</v>
      </c>
      <c r="AE25" s="89">
        <v>0</v>
      </c>
      <c r="AF25" s="89">
        <v>243288.71</v>
      </c>
      <c r="AG25" s="89" t="s">
        <v>932</v>
      </c>
      <c r="AH25" s="87" t="s">
        <v>601</v>
      </c>
      <c r="AI25" s="87" t="s">
        <v>933</v>
      </c>
      <c r="AJ25" s="89">
        <v>600</v>
      </c>
      <c r="AK25" s="87" t="s">
        <v>889</v>
      </c>
    </row>
    <row r="26" spans="1:37" s="87" customFormat="1" ht="15" customHeight="1">
      <c r="A26" s="87" t="s">
        <v>990</v>
      </c>
      <c r="B26" s="87">
        <v>1</v>
      </c>
      <c r="C26" s="87" t="s">
        <v>876</v>
      </c>
      <c r="D26" s="87" t="s">
        <v>877</v>
      </c>
      <c r="E26" s="87" t="s">
        <v>991</v>
      </c>
      <c r="F26" s="87" t="s">
        <v>879</v>
      </c>
      <c r="G26" s="87" t="s">
        <v>601</v>
      </c>
      <c r="H26" s="87" t="s">
        <v>880</v>
      </c>
      <c r="I26" s="87" t="s">
        <v>992</v>
      </c>
      <c r="J26" s="87" t="s">
        <v>882</v>
      </c>
      <c r="K26" s="87" t="s">
        <v>882</v>
      </c>
      <c r="L26" s="87" t="s">
        <v>926</v>
      </c>
      <c r="M26" s="87" t="s">
        <v>927</v>
      </c>
      <c r="N26" s="87" t="s">
        <v>928</v>
      </c>
      <c r="O26" s="87" t="s">
        <v>929</v>
      </c>
      <c r="P26" s="87" t="s">
        <v>930</v>
      </c>
      <c r="Q26" s="87" t="s">
        <v>931</v>
      </c>
      <c r="R26" s="87" t="s">
        <v>882</v>
      </c>
      <c r="S26" s="87" t="s">
        <v>887</v>
      </c>
      <c r="T26" s="88">
        <v>41639</v>
      </c>
      <c r="U26" s="88">
        <v>41639</v>
      </c>
      <c r="V26" s="88">
        <v>41640</v>
      </c>
      <c r="W26" s="89">
        <v>486577.42</v>
      </c>
      <c r="X26" s="87" t="s">
        <v>888</v>
      </c>
      <c r="Y26" s="87">
        <v>0</v>
      </c>
      <c r="Z26" s="87">
        <v>0</v>
      </c>
      <c r="AA26" s="87">
        <v>0</v>
      </c>
      <c r="AB26" s="90">
        <v>1</v>
      </c>
      <c r="AC26" s="89">
        <v>486577.42</v>
      </c>
      <c r="AD26" s="89">
        <v>0</v>
      </c>
      <c r="AE26" s="89">
        <v>0</v>
      </c>
      <c r="AF26" s="89">
        <v>486577.42</v>
      </c>
      <c r="AG26" s="89" t="s">
        <v>932</v>
      </c>
      <c r="AH26" s="87" t="s">
        <v>601</v>
      </c>
      <c r="AI26" s="87" t="s">
        <v>933</v>
      </c>
      <c r="AJ26" s="89">
        <v>500</v>
      </c>
      <c r="AK26" s="87" t="s">
        <v>889</v>
      </c>
    </row>
    <row r="27" spans="1:37" s="87" customFormat="1" ht="15" customHeight="1">
      <c r="A27" s="87" t="s">
        <v>993</v>
      </c>
      <c r="B27" s="87">
        <v>1</v>
      </c>
      <c r="C27" s="87" t="s">
        <v>876</v>
      </c>
      <c r="D27" s="87" t="s">
        <v>877</v>
      </c>
      <c r="E27" s="87" t="s">
        <v>994</v>
      </c>
      <c r="F27" s="87" t="s">
        <v>879</v>
      </c>
      <c r="G27" s="87" t="s">
        <v>601</v>
      </c>
      <c r="H27" s="87" t="s">
        <v>880</v>
      </c>
      <c r="I27" s="87" t="s">
        <v>995</v>
      </c>
      <c r="J27" s="87" t="s">
        <v>882</v>
      </c>
      <c r="K27" s="87" t="s">
        <v>882</v>
      </c>
      <c r="L27" s="87" t="s">
        <v>926</v>
      </c>
      <c r="M27" s="87" t="s">
        <v>927</v>
      </c>
      <c r="N27" s="87" t="s">
        <v>928</v>
      </c>
      <c r="O27" s="87" t="s">
        <v>929</v>
      </c>
      <c r="P27" s="87" t="s">
        <v>930</v>
      </c>
      <c r="Q27" s="87" t="s">
        <v>931</v>
      </c>
      <c r="R27" s="87" t="s">
        <v>882</v>
      </c>
      <c r="S27" s="87" t="s">
        <v>887</v>
      </c>
      <c r="T27" s="88">
        <v>41639</v>
      </c>
      <c r="U27" s="88">
        <v>41639</v>
      </c>
      <c r="V27" s="88">
        <v>41640</v>
      </c>
      <c r="W27" s="89">
        <v>243288.71</v>
      </c>
      <c r="X27" s="87" t="s">
        <v>888</v>
      </c>
      <c r="Y27" s="87">
        <v>0</v>
      </c>
      <c r="Z27" s="87">
        <v>0</v>
      </c>
      <c r="AA27" s="87">
        <v>0</v>
      </c>
      <c r="AB27" s="90">
        <v>1</v>
      </c>
      <c r="AC27" s="89">
        <v>243288.71</v>
      </c>
      <c r="AD27" s="89">
        <v>0</v>
      </c>
      <c r="AE27" s="89">
        <v>0</v>
      </c>
      <c r="AF27" s="89">
        <v>243288.71</v>
      </c>
      <c r="AG27" s="89" t="s">
        <v>932</v>
      </c>
      <c r="AH27" s="87" t="s">
        <v>601</v>
      </c>
      <c r="AI27" s="87" t="s">
        <v>933</v>
      </c>
      <c r="AJ27" s="89">
        <v>18000</v>
      </c>
      <c r="AK27" s="87" t="s">
        <v>889</v>
      </c>
    </row>
    <row r="28" spans="1:37" s="87" customFormat="1" ht="15" customHeight="1">
      <c r="A28" s="87" t="s">
        <v>996</v>
      </c>
      <c r="B28" s="87">
        <v>1</v>
      </c>
      <c r="C28" s="87" t="s">
        <v>876</v>
      </c>
      <c r="D28" s="87" t="s">
        <v>877</v>
      </c>
      <c r="E28" s="87" t="s">
        <v>997</v>
      </c>
      <c r="F28" s="87" t="s">
        <v>879</v>
      </c>
      <c r="G28" s="87" t="s">
        <v>601</v>
      </c>
      <c r="H28" s="87" t="s">
        <v>880</v>
      </c>
      <c r="I28" s="87" t="s">
        <v>998</v>
      </c>
      <c r="J28" s="87" t="s">
        <v>882</v>
      </c>
      <c r="K28" s="87" t="s">
        <v>882</v>
      </c>
      <c r="L28" s="87" t="s">
        <v>926</v>
      </c>
      <c r="M28" s="87" t="s">
        <v>927</v>
      </c>
      <c r="N28" s="87" t="s">
        <v>928</v>
      </c>
      <c r="O28" s="87" t="s">
        <v>929</v>
      </c>
      <c r="P28" s="87" t="s">
        <v>930</v>
      </c>
      <c r="Q28" s="87" t="s">
        <v>931</v>
      </c>
      <c r="R28" s="87" t="s">
        <v>882</v>
      </c>
      <c r="S28" s="87" t="s">
        <v>887</v>
      </c>
      <c r="T28" s="88">
        <v>41639</v>
      </c>
      <c r="U28" s="88">
        <v>41639</v>
      </c>
      <c r="V28" s="88">
        <v>41640</v>
      </c>
      <c r="W28" s="89">
        <v>97315.48</v>
      </c>
      <c r="X28" s="87" t="s">
        <v>888</v>
      </c>
      <c r="Y28" s="87">
        <v>0</v>
      </c>
      <c r="Z28" s="87">
        <v>0</v>
      </c>
      <c r="AA28" s="87">
        <v>0</v>
      </c>
      <c r="AB28" s="90">
        <v>1</v>
      </c>
      <c r="AC28" s="89">
        <v>97315.48</v>
      </c>
      <c r="AD28" s="89">
        <v>0</v>
      </c>
      <c r="AE28" s="89">
        <v>0</v>
      </c>
      <c r="AF28" s="89">
        <v>97315.48</v>
      </c>
      <c r="AG28" s="89" t="s">
        <v>932</v>
      </c>
      <c r="AH28" s="87" t="s">
        <v>601</v>
      </c>
      <c r="AI28" s="87" t="s">
        <v>933</v>
      </c>
      <c r="AJ28" s="89">
        <v>1000</v>
      </c>
      <c r="AK28" s="87" t="s">
        <v>889</v>
      </c>
    </row>
    <row r="29" spans="1:37" s="87" customFormat="1" ht="15" customHeight="1">
      <c r="A29" s="87" t="s">
        <v>999</v>
      </c>
      <c r="B29" s="87">
        <v>1</v>
      </c>
      <c r="C29" s="87" t="s">
        <v>876</v>
      </c>
      <c r="D29" s="87" t="s">
        <v>877</v>
      </c>
      <c r="E29" s="87" t="s">
        <v>1000</v>
      </c>
      <c r="F29" s="87" t="s">
        <v>879</v>
      </c>
      <c r="G29" s="87" t="s">
        <v>601</v>
      </c>
      <c r="H29" s="87" t="s">
        <v>880</v>
      </c>
      <c r="I29" s="87" t="s">
        <v>1001</v>
      </c>
      <c r="J29" s="87" t="s">
        <v>882</v>
      </c>
      <c r="K29" s="87" t="s">
        <v>882</v>
      </c>
      <c r="L29" s="87" t="s">
        <v>926</v>
      </c>
      <c r="M29" s="87" t="s">
        <v>927</v>
      </c>
      <c r="N29" s="87" t="s">
        <v>928</v>
      </c>
      <c r="O29" s="87" t="s">
        <v>929</v>
      </c>
      <c r="P29" s="87" t="s">
        <v>930</v>
      </c>
      <c r="Q29" s="87" t="s">
        <v>931</v>
      </c>
      <c r="R29" s="87" t="s">
        <v>882</v>
      </c>
      <c r="S29" s="87" t="s">
        <v>887</v>
      </c>
      <c r="T29" s="88">
        <v>41639</v>
      </c>
      <c r="U29" s="88">
        <v>41639</v>
      </c>
      <c r="V29" s="88">
        <v>41640</v>
      </c>
      <c r="W29" s="89">
        <v>729866.13</v>
      </c>
      <c r="X29" s="87" t="s">
        <v>888</v>
      </c>
      <c r="Y29" s="87">
        <v>0</v>
      </c>
      <c r="Z29" s="87">
        <v>0</v>
      </c>
      <c r="AA29" s="87">
        <v>0</v>
      </c>
      <c r="AB29" s="90">
        <v>1</v>
      </c>
      <c r="AC29" s="89">
        <v>729866.13</v>
      </c>
      <c r="AD29" s="89">
        <v>0</v>
      </c>
      <c r="AE29" s="89">
        <v>0</v>
      </c>
      <c r="AF29" s="89">
        <v>729866.13</v>
      </c>
      <c r="AG29" s="89" t="s">
        <v>932</v>
      </c>
      <c r="AH29" s="87" t="s">
        <v>601</v>
      </c>
      <c r="AI29" s="87" t="s">
        <v>933</v>
      </c>
      <c r="AJ29" s="89">
        <v>5000</v>
      </c>
      <c r="AK29" s="87" t="s">
        <v>889</v>
      </c>
    </row>
    <row r="30" spans="1:37" s="87" customFormat="1" ht="15" customHeight="1">
      <c r="A30" s="87" t="s">
        <v>1002</v>
      </c>
      <c r="B30" s="87">
        <v>1</v>
      </c>
      <c r="C30" s="87" t="s">
        <v>876</v>
      </c>
      <c r="D30" s="87" t="s">
        <v>877</v>
      </c>
      <c r="E30" s="87" t="s">
        <v>1003</v>
      </c>
      <c r="F30" s="87" t="s">
        <v>879</v>
      </c>
      <c r="G30" s="87" t="s">
        <v>601</v>
      </c>
      <c r="H30" s="87" t="s">
        <v>880</v>
      </c>
      <c r="I30" s="87" t="s">
        <v>1004</v>
      </c>
      <c r="J30" s="87" t="s">
        <v>882</v>
      </c>
      <c r="K30" s="87" t="s">
        <v>882</v>
      </c>
      <c r="L30" s="87" t="s">
        <v>926</v>
      </c>
      <c r="M30" s="87" t="s">
        <v>927</v>
      </c>
      <c r="N30" s="87" t="s">
        <v>928</v>
      </c>
      <c r="O30" s="87" t="s">
        <v>929</v>
      </c>
      <c r="P30" s="87" t="s">
        <v>930</v>
      </c>
      <c r="Q30" s="87" t="s">
        <v>931</v>
      </c>
      <c r="R30" s="87" t="s">
        <v>882</v>
      </c>
      <c r="S30" s="87" t="s">
        <v>887</v>
      </c>
      <c r="T30" s="88">
        <v>41639</v>
      </c>
      <c r="U30" s="88">
        <v>41639</v>
      </c>
      <c r="V30" s="88">
        <v>41640</v>
      </c>
      <c r="W30" s="89">
        <v>243288.71</v>
      </c>
      <c r="X30" s="87" t="s">
        <v>888</v>
      </c>
      <c r="Y30" s="87">
        <v>0</v>
      </c>
      <c r="Z30" s="87">
        <v>0</v>
      </c>
      <c r="AA30" s="87">
        <v>0</v>
      </c>
      <c r="AB30" s="90">
        <v>1</v>
      </c>
      <c r="AC30" s="89">
        <v>243288.71</v>
      </c>
      <c r="AD30" s="89">
        <v>0</v>
      </c>
      <c r="AE30" s="89">
        <v>0</v>
      </c>
      <c r="AF30" s="89">
        <v>243288.71</v>
      </c>
      <c r="AG30" s="89" t="s">
        <v>932</v>
      </c>
      <c r="AH30" s="87" t="s">
        <v>601</v>
      </c>
      <c r="AI30" s="87" t="s">
        <v>933</v>
      </c>
      <c r="AJ30" s="89">
        <v>6000</v>
      </c>
      <c r="AK30" s="87" t="s">
        <v>889</v>
      </c>
    </row>
    <row r="31" spans="1:37" s="87" customFormat="1" ht="15" customHeight="1">
      <c r="A31" s="87" t="s">
        <v>1005</v>
      </c>
      <c r="B31" s="87">
        <v>1</v>
      </c>
      <c r="C31" s="87" t="s">
        <v>876</v>
      </c>
      <c r="D31" s="87" t="s">
        <v>877</v>
      </c>
      <c r="E31" s="87" t="s">
        <v>1006</v>
      </c>
      <c r="F31" s="87" t="s">
        <v>879</v>
      </c>
      <c r="G31" s="87" t="s">
        <v>601</v>
      </c>
      <c r="H31" s="87" t="s">
        <v>880</v>
      </c>
      <c r="I31" s="87" t="s">
        <v>1007</v>
      </c>
      <c r="J31" s="87" t="s">
        <v>882</v>
      </c>
      <c r="K31" s="87" t="s">
        <v>882</v>
      </c>
      <c r="L31" s="87" t="s">
        <v>926</v>
      </c>
      <c r="M31" s="87" t="s">
        <v>927</v>
      </c>
      <c r="N31" s="87" t="s">
        <v>928</v>
      </c>
      <c r="O31" s="87" t="s">
        <v>929</v>
      </c>
      <c r="P31" s="87" t="s">
        <v>930</v>
      </c>
      <c r="Q31" s="87" t="s">
        <v>931</v>
      </c>
      <c r="R31" s="87" t="s">
        <v>882</v>
      </c>
      <c r="S31" s="87" t="s">
        <v>887</v>
      </c>
      <c r="T31" s="88">
        <v>41639</v>
      </c>
      <c r="U31" s="88">
        <v>41639</v>
      </c>
      <c r="V31" s="88">
        <v>41640</v>
      </c>
      <c r="W31" s="89">
        <v>48657.74</v>
      </c>
      <c r="X31" s="87" t="s">
        <v>888</v>
      </c>
      <c r="Y31" s="87">
        <v>0</v>
      </c>
      <c r="Z31" s="87">
        <v>0</v>
      </c>
      <c r="AA31" s="87">
        <v>0</v>
      </c>
      <c r="AB31" s="90">
        <v>1</v>
      </c>
      <c r="AC31" s="89">
        <v>48657.74</v>
      </c>
      <c r="AD31" s="89">
        <v>0</v>
      </c>
      <c r="AE31" s="89">
        <v>0</v>
      </c>
      <c r="AF31" s="89">
        <v>48657.74</v>
      </c>
      <c r="AG31" s="89" t="s">
        <v>932</v>
      </c>
      <c r="AH31" s="87" t="s">
        <v>601</v>
      </c>
      <c r="AI31" s="87" t="s">
        <v>933</v>
      </c>
      <c r="AJ31" s="89">
        <v>200</v>
      </c>
      <c r="AK31" s="87" t="s">
        <v>889</v>
      </c>
    </row>
    <row r="32" spans="1:37" s="87" customFormat="1" ht="15" customHeight="1">
      <c r="A32" s="87" t="s">
        <v>1008</v>
      </c>
      <c r="B32" s="87">
        <v>1</v>
      </c>
      <c r="C32" s="87" t="s">
        <v>876</v>
      </c>
      <c r="D32" s="87" t="s">
        <v>877</v>
      </c>
      <c r="E32" s="87" t="s">
        <v>1009</v>
      </c>
      <c r="F32" s="87" t="s">
        <v>879</v>
      </c>
      <c r="G32" s="87" t="s">
        <v>601</v>
      </c>
      <c r="H32" s="87" t="s">
        <v>880</v>
      </c>
      <c r="I32" s="87" t="s">
        <v>1010</v>
      </c>
      <c r="J32" s="87" t="s">
        <v>882</v>
      </c>
      <c r="K32" s="87" t="s">
        <v>882</v>
      </c>
      <c r="L32" s="87" t="s">
        <v>926</v>
      </c>
      <c r="M32" s="87" t="s">
        <v>927</v>
      </c>
      <c r="N32" s="87" t="s">
        <v>928</v>
      </c>
      <c r="O32" s="87" t="s">
        <v>929</v>
      </c>
      <c r="P32" s="87" t="s">
        <v>930</v>
      </c>
      <c r="Q32" s="87" t="s">
        <v>931</v>
      </c>
      <c r="R32" s="87" t="s">
        <v>882</v>
      </c>
      <c r="S32" s="87" t="s">
        <v>887</v>
      </c>
      <c r="T32" s="88">
        <v>41639</v>
      </c>
      <c r="U32" s="88">
        <v>41639</v>
      </c>
      <c r="V32" s="88">
        <v>41640</v>
      </c>
      <c r="W32" s="89">
        <v>145973.23000000001</v>
      </c>
      <c r="X32" s="87" t="s">
        <v>888</v>
      </c>
      <c r="Y32" s="87">
        <v>0</v>
      </c>
      <c r="Z32" s="87">
        <v>0</v>
      </c>
      <c r="AA32" s="87">
        <v>0</v>
      </c>
      <c r="AB32" s="90">
        <v>1</v>
      </c>
      <c r="AC32" s="89">
        <v>145973.23000000001</v>
      </c>
      <c r="AD32" s="89">
        <v>0</v>
      </c>
      <c r="AE32" s="89">
        <v>0</v>
      </c>
      <c r="AF32" s="89">
        <v>145973.23000000001</v>
      </c>
      <c r="AG32" s="89" t="s">
        <v>932</v>
      </c>
      <c r="AH32" s="87" t="s">
        <v>601</v>
      </c>
      <c r="AI32" s="87" t="s">
        <v>933</v>
      </c>
      <c r="AJ32" s="89">
        <v>600</v>
      </c>
      <c r="AK32" s="87" t="s">
        <v>889</v>
      </c>
    </row>
    <row r="33" spans="1:37" s="87" customFormat="1" ht="15" customHeight="1">
      <c r="A33" s="87" t="s">
        <v>1011</v>
      </c>
      <c r="B33" s="87">
        <v>1</v>
      </c>
      <c r="C33" s="87" t="s">
        <v>876</v>
      </c>
      <c r="D33" s="87" t="s">
        <v>877</v>
      </c>
      <c r="E33" s="87" t="s">
        <v>1012</v>
      </c>
      <c r="F33" s="87" t="s">
        <v>879</v>
      </c>
      <c r="G33" s="87" t="s">
        <v>601</v>
      </c>
      <c r="H33" s="87" t="s">
        <v>880</v>
      </c>
      <c r="I33" s="87" t="s">
        <v>1013</v>
      </c>
      <c r="J33" s="87" t="s">
        <v>882</v>
      </c>
      <c r="K33" s="87" t="s">
        <v>882</v>
      </c>
      <c r="L33" s="87" t="s">
        <v>926</v>
      </c>
      <c r="M33" s="87" t="s">
        <v>927</v>
      </c>
      <c r="N33" s="87" t="s">
        <v>928</v>
      </c>
      <c r="O33" s="87" t="s">
        <v>929</v>
      </c>
      <c r="P33" s="87" t="s">
        <v>930</v>
      </c>
      <c r="Q33" s="87" t="s">
        <v>931</v>
      </c>
      <c r="R33" s="87" t="s">
        <v>882</v>
      </c>
      <c r="S33" s="87" t="s">
        <v>887</v>
      </c>
      <c r="T33" s="88">
        <v>41639</v>
      </c>
      <c r="U33" s="88">
        <v>41639</v>
      </c>
      <c r="V33" s="88">
        <v>41640</v>
      </c>
      <c r="W33" s="89">
        <v>145973.23000000001</v>
      </c>
      <c r="X33" s="87" t="s">
        <v>888</v>
      </c>
      <c r="Y33" s="87">
        <v>0</v>
      </c>
      <c r="Z33" s="87">
        <v>0</v>
      </c>
      <c r="AA33" s="87">
        <v>0</v>
      </c>
      <c r="AB33" s="90">
        <v>1</v>
      </c>
      <c r="AC33" s="89">
        <v>145973.23000000001</v>
      </c>
      <c r="AD33" s="89">
        <v>0</v>
      </c>
      <c r="AE33" s="89">
        <v>0</v>
      </c>
      <c r="AF33" s="89">
        <v>145973.23000000001</v>
      </c>
      <c r="AG33" s="89" t="s">
        <v>932</v>
      </c>
      <c r="AH33" s="87" t="s">
        <v>601</v>
      </c>
      <c r="AI33" s="87" t="s">
        <v>933</v>
      </c>
      <c r="AJ33" s="89">
        <v>600</v>
      </c>
      <c r="AK33" s="87" t="s">
        <v>889</v>
      </c>
    </row>
    <row r="34" spans="1:37" s="87" customFormat="1" ht="15" customHeight="1">
      <c r="A34" s="87" t="s">
        <v>1014</v>
      </c>
      <c r="B34" s="87">
        <v>1</v>
      </c>
      <c r="C34" s="87" t="s">
        <v>876</v>
      </c>
      <c r="D34" s="87" t="s">
        <v>877</v>
      </c>
      <c r="E34" s="87" t="s">
        <v>1015</v>
      </c>
      <c r="F34" s="87" t="s">
        <v>879</v>
      </c>
      <c r="G34" s="87" t="s">
        <v>601</v>
      </c>
      <c r="H34" s="87" t="s">
        <v>880</v>
      </c>
      <c r="I34" s="87" t="s">
        <v>1016</v>
      </c>
      <c r="J34" s="87" t="s">
        <v>882</v>
      </c>
      <c r="K34" s="87" t="s">
        <v>882</v>
      </c>
      <c r="L34" s="87" t="s">
        <v>926</v>
      </c>
      <c r="M34" s="87" t="s">
        <v>927</v>
      </c>
      <c r="N34" s="87" t="s">
        <v>928</v>
      </c>
      <c r="O34" s="87" t="s">
        <v>929</v>
      </c>
      <c r="P34" s="87" t="s">
        <v>930</v>
      </c>
      <c r="Q34" s="87" t="s">
        <v>931</v>
      </c>
      <c r="R34" s="87" t="s">
        <v>882</v>
      </c>
      <c r="S34" s="87" t="s">
        <v>887</v>
      </c>
      <c r="T34" s="88">
        <v>41639</v>
      </c>
      <c r="U34" s="88">
        <v>41639</v>
      </c>
      <c r="V34" s="88">
        <v>41640</v>
      </c>
      <c r="W34" s="89">
        <v>145973.23000000001</v>
      </c>
      <c r="X34" s="87" t="s">
        <v>888</v>
      </c>
      <c r="Y34" s="87">
        <v>0</v>
      </c>
      <c r="Z34" s="87">
        <v>0</v>
      </c>
      <c r="AA34" s="87">
        <v>0</v>
      </c>
      <c r="AB34" s="90">
        <v>1</v>
      </c>
      <c r="AC34" s="89">
        <v>145973.23000000001</v>
      </c>
      <c r="AD34" s="89">
        <v>0</v>
      </c>
      <c r="AE34" s="89">
        <v>0</v>
      </c>
      <c r="AF34" s="89">
        <v>145973.23000000001</v>
      </c>
      <c r="AG34" s="89" t="s">
        <v>932</v>
      </c>
      <c r="AH34" s="87" t="s">
        <v>601</v>
      </c>
      <c r="AI34" s="87" t="s">
        <v>933</v>
      </c>
      <c r="AJ34" s="89">
        <v>600</v>
      </c>
      <c r="AK34" s="87" t="s">
        <v>889</v>
      </c>
    </row>
    <row r="35" spans="1:37" s="87" customFormat="1" ht="15" customHeight="1">
      <c r="A35" s="87" t="s">
        <v>1017</v>
      </c>
      <c r="B35" s="87">
        <v>1</v>
      </c>
      <c r="C35" s="87" t="s">
        <v>876</v>
      </c>
      <c r="D35" s="87" t="s">
        <v>877</v>
      </c>
      <c r="E35" s="87" t="s">
        <v>1018</v>
      </c>
      <c r="F35" s="87" t="s">
        <v>879</v>
      </c>
      <c r="G35" s="87" t="s">
        <v>601</v>
      </c>
      <c r="H35" s="87" t="s">
        <v>880</v>
      </c>
      <c r="I35" s="87" t="s">
        <v>1019</v>
      </c>
      <c r="J35" s="87" t="s">
        <v>882</v>
      </c>
      <c r="K35" s="87" t="s">
        <v>882</v>
      </c>
      <c r="L35" s="87" t="s">
        <v>926</v>
      </c>
      <c r="M35" s="87" t="s">
        <v>927</v>
      </c>
      <c r="N35" s="87" t="s">
        <v>928</v>
      </c>
      <c r="O35" s="87" t="s">
        <v>929</v>
      </c>
      <c r="P35" s="87" t="s">
        <v>930</v>
      </c>
      <c r="Q35" s="87" t="s">
        <v>931</v>
      </c>
      <c r="R35" s="87" t="s">
        <v>882</v>
      </c>
      <c r="S35" s="87" t="s">
        <v>887</v>
      </c>
      <c r="T35" s="88">
        <v>41639</v>
      </c>
      <c r="U35" s="88">
        <v>41639</v>
      </c>
      <c r="V35" s="88">
        <v>41640</v>
      </c>
      <c r="W35" s="89">
        <v>145973.23000000001</v>
      </c>
      <c r="X35" s="87" t="s">
        <v>888</v>
      </c>
      <c r="Y35" s="87">
        <v>0</v>
      </c>
      <c r="Z35" s="87">
        <v>0</v>
      </c>
      <c r="AA35" s="87">
        <v>0</v>
      </c>
      <c r="AB35" s="90">
        <v>1</v>
      </c>
      <c r="AC35" s="89">
        <v>145973.23000000001</v>
      </c>
      <c r="AD35" s="89">
        <v>0</v>
      </c>
      <c r="AE35" s="89">
        <v>0</v>
      </c>
      <c r="AF35" s="89">
        <v>145973.23000000001</v>
      </c>
      <c r="AG35" s="89" t="s">
        <v>932</v>
      </c>
      <c r="AH35" s="87" t="s">
        <v>601</v>
      </c>
      <c r="AI35" s="87" t="s">
        <v>933</v>
      </c>
      <c r="AJ35" s="89">
        <v>600</v>
      </c>
      <c r="AK35" s="87" t="s">
        <v>889</v>
      </c>
    </row>
    <row r="36" spans="1:37" s="87" customFormat="1" ht="15" customHeight="1">
      <c r="A36" s="87" t="s">
        <v>1020</v>
      </c>
      <c r="B36" s="87">
        <v>1</v>
      </c>
      <c r="C36" s="87" t="s">
        <v>876</v>
      </c>
      <c r="D36" s="87" t="s">
        <v>877</v>
      </c>
      <c r="E36" s="87" t="s">
        <v>1021</v>
      </c>
      <c r="F36" s="87" t="s">
        <v>879</v>
      </c>
      <c r="G36" s="87" t="s">
        <v>601</v>
      </c>
      <c r="H36" s="87" t="s">
        <v>880</v>
      </c>
      <c r="I36" s="87" t="s">
        <v>1022</v>
      </c>
      <c r="J36" s="87" t="s">
        <v>882</v>
      </c>
      <c r="K36" s="87" t="s">
        <v>882</v>
      </c>
      <c r="L36" s="87" t="s">
        <v>926</v>
      </c>
      <c r="M36" s="87" t="s">
        <v>927</v>
      </c>
      <c r="N36" s="87" t="s">
        <v>928</v>
      </c>
      <c r="O36" s="87" t="s">
        <v>929</v>
      </c>
      <c r="P36" s="87" t="s">
        <v>930</v>
      </c>
      <c r="Q36" s="87" t="s">
        <v>931</v>
      </c>
      <c r="R36" s="87" t="s">
        <v>882</v>
      </c>
      <c r="S36" s="87" t="s">
        <v>887</v>
      </c>
      <c r="T36" s="88">
        <v>41639</v>
      </c>
      <c r="U36" s="88">
        <v>41639</v>
      </c>
      <c r="V36" s="88">
        <v>41640</v>
      </c>
      <c r="W36" s="89">
        <v>97315.48</v>
      </c>
      <c r="X36" s="87" t="s">
        <v>888</v>
      </c>
      <c r="Y36" s="87">
        <v>0</v>
      </c>
      <c r="Z36" s="87">
        <v>0</v>
      </c>
      <c r="AA36" s="87">
        <v>0</v>
      </c>
      <c r="AB36" s="90">
        <v>1</v>
      </c>
      <c r="AC36" s="89">
        <v>97315.48</v>
      </c>
      <c r="AD36" s="89">
        <v>0</v>
      </c>
      <c r="AE36" s="89">
        <v>0</v>
      </c>
      <c r="AF36" s="89">
        <v>97315.48</v>
      </c>
      <c r="AG36" s="89" t="s">
        <v>932</v>
      </c>
      <c r="AH36" s="87" t="s">
        <v>601</v>
      </c>
      <c r="AI36" s="87" t="s">
        <v>933</v>
      </c>
      <c r="AJ36" s="89">
        <v>600</v>
      </c>
      <c r="AK36" s="87" t="s">
        <v>889</v>
      </c>
    </row>
    <row r="37" spans="1:37" s="87" customFormat="1" ht="15" customHeight="1">
      <c r="A37" s="87" t="s">
        <v>1023</v>
      </c>
      <c r="B37" s="87">
        <v>1</v>
      </c>
      <c r="C37" s="87" t="s">
        <v>876</v>
      </c>
      <c r="D37" s="87" t="s">
        <v>877</v>
      </c>
      <c r="E37" s="87" t="s">
        <v>1024</v>
      </c>
      <c r="F37" s="87" t="s">
        <v>879</v>
      </c>
      <c r="G37" s="87" t="s">
        <v>601</v>
      </c>
      <c r="H37" s="87" t="s">
        <v>880</v>
      </c>
      <c r="I37" s="87" t="s">
        <v>1025</v>
      </c>
      <c r="J37" s="87" t="s">
        <v>882</v>
      </c>
      <c r="K37" s="87" t="s">
        <v>882</v>
      </c>
      <c r="L37" s="87" t="s">
        <v>926</v>
      </c>
      <c r="M37" s="87" t="s">
        <v>927</v>
      </c>
      <c r="N37" s="87" t="s">
        <v>928</v>
      </c>
      <c r="O37" s="87" t="s">
        <v>929</v>
      </c>
      <c r="P37" s="87" t="s">
        <v>930</v>
      </c>
      <c r="Q37" s="87" t="s">
        <v>931</v>
      </c>
      <c r="R37" s="87" t="s">
        <v>882</v>
      </c>
      <c r="S37" s="87" t="s">
        <v>887</v>
      </c>
      <c r="T37" s="88">
        <v>41639</v>
      </c>
      <c r="U37" s="88">
        <v>41639</v>
      </c>
      <c r="V37" s="88">
        <v>41640</v>
      </c>
      <c r="W37" s="89">
        <v>145973.23000000001</v>
      </c>
      <c r="X37" s="87" t="s">
        <v>888</v>
      </c>
      <c r="Y37" s="87">
        <v>0</v>
      </c>
      <c r="Z37" s="87">
        <v>0</v>
      </c>
      <c r="AA37" s="87">
        <v>0</v>
      </c>
      <c r="AB37" s="90">
        <v>1</v>
      </c>
      <c r="AC37" s="89">
        <v>145973.23000000001</v>
      </c>
      <c r="AD37" s="89">
        <v>0</v>
      </c>
      <c r="AE37" s="89">
        <v>0</v>
      </c>
      <c r="AF37" s="89">
        <v>145973.23000000001</v>
      </c>
      <c r="AG37" s="89" t="s">
        <v>932</v>
      </c>
      <c r="AH37" s="87" t="s">
        <v>601</v>
      </c>
      <c r="AI37" s="87" t="s">
        <v>933</v>
      </c>
      <c r="AJ37" s="89">
        <v>600</v>
      </c>
      <c r="AK37" s="87" t="s">
        <v>889</v>
      </c>
    </row>
    <row r="38" spans="1:37" s="87" customFormat="1" ht="15" customHeight="1">
      <c r="A38" s="87" t="s">
        <v>1026</v>
      </c>
      <c r="B38" s="87">
        <v>1</v>
      </c>
      <c r="C38" s="87" t="s">
        <v>876</v>
      </c>
      <c r="D38" s="87" t="s">
        <v>877</v>
      </c>
      <c r="E38" s="87" t="s">
        <v>1027</v>
      </c>
      <c r="F38" s="87" t="s">
        <v>879</v>
      </c>
      <c r="G38" s="87" t="s">
        <v>601</v>
      </c>
      <c r="H38" s="87" t="s">
        <v>880</v>
      </c>
      <c r="I38" s="87" t="s">
        <v>1028</v>
      </c>
      <c r="J38" s="87" t="s">
        <v>882</v>
      </c>
      <c r="K38" s="87" t="s">
        <v>882</v>
      </c>
      <c r="L38" s="87" t="s">
        <v>926</v>
      </c>
      <c r="M38" s="87" t="s">
        <v>927</v>
      </c>
      <c r="N38" s="87" t="s">
        <v>928</v>
      </c>
      <c r="O38" s="87" t="s">
        <v>929</v>
      </c>
      <c r="P38" s="87" t="s">
        <v>930</v>
      </c>
      <c r="Q38" s="87" t="s">
        <v>931</v>
      </c>
      <c r="R38" s="87" t="s">
        <v>882</v>
      </c>
      <c r="S38" s="87" t="s">
        <v>887</v>
      </c>
      <c r="T38" s="88">
        <v>41639</v>
      </c>
      <c r="U38" s="88">
        <v>41639</v>
      </c>
      <c r="V38" s="88">
        <v>41640</v>
      </c>
      <c r="W38" s="89">
        <v>145973.23000000001</v>
      </c>
      <c r="X38" s="87" t="s">
        <v>888</v>
      </c>
      <c r="Y38" s="87">
        <v>0</v>
      </c>
      <c r="Z38" s="87">
        <v>0</v>
      </c>
      <c r="AA38" s="87">
        <v>0</v>
      </c>
      <c r="AB38" s="90">
        <v>1</v>
      </c>
      <c r="AC38" s="89">
        <v>145973.23000000001</v>
      </c>
      <c r="AD38" s="89">
        <v>0</v>
      </c>
      <c r="AE38" s="89">
        <v>0</v>
      </c>
      <c r="AF38" s="89">
        <v>145973.23000000001</v>
      </c>
      <c r="AG38" s="89" t="s">
        <v>932</v>
      </c>
      <c r="AH38" s="87" t="s">
        <v>601</v>
      </c>
      <c r="AI38" s="87" t="s">
        <v>933</v>
      </c>
      <c r="AJ38" s="89">
        <v>600</v>
      </c>
      <c r="AK38" s="87" t="s">
        <v>889</v>
      </c>
    </row>
    <row r="39" spans="1:37" s="87" customFormat="1" ht="15" customHeight="1">
      <c r="A39" s="87" t="s">
        <v>1029</v>
      </c>
      <c r="B39" s="87">
        <v>1</v>
      </c>
      <c r="C39" s="87" t="s">
        <v>876</v>
      </c>
      <c r="D39" s="87" t="s">
        <v>877</v>
      </c>
      <c r="E39" s="87" t="s">
        <v>1030</v>
      </c>
      <c r="F39" s="87" t="s">
        <v>879</v>
      </c>
      <c r="G39" s="87" t="s">
        <v>601</v>
      </c>
      <c r="H39" s="87" t="s">
        <v>880</v>
      </c>
      <c r="I39" s="87" t="s">
        <v>1031</v>
      </c>
      <c r="J39" s="87" t="s">
        <v>882</v>
      </c>
      <c r="K39" s="87" t="s">
        <v>882</v>
      </c>
      <c r="L39" s="87" t="s">
        <v>926</v>
      </c>
      <c r="M39" s="87" t="s">
        <v>927</v>
      </c>
      <c r="N39" s="87" t="s">
        <v>928</v>
      </c>
      <c r="O39" s="87" t="s">
        <v>929</v>
      </c>
      <c r="P39" s="87" t="s">
        <v>930</v>
      </c>
      <c r="Q39" s="87" t="s">
        <v>931</v>
      </c>
      <c r="R39" s="87" t="s">
        <v>882</v>
      </c>
      <c r="S39" s="87" t="s">
        <v>887</v>
      </c>
      <c r="T39" s="88">
        <v>41639</v>
      </c>
      <c r="U39" s="88">
        <v>41639</v>
      </c>
      <c r="V39" s="88">
        <v>41640</v>
      </c>
      <c r="W39" s="89">
        <v>24328.87</v>
      </c>
      <c r="X39" s="87" t="s">
        <v>888</v>
      </c>
      <c r="Y39" s="87">
        <v>0</v>
      </c>
      <c r="Z39" s="87">
        <v>0</v>
      </c>
      <c r="AA39" s="87">
        <v>0</v>
      </c>
      <c r="AB39" s="90">
        <v>1</v>
      </c>
      <c r="AC39" s="89">
        <v>24328.87</v>
      </c>
      <c r="AD39" s="89">
        <v>0</v>
      </c>
      <c r="AE39" s="89">
        <v>0</v>
      </c>
      <c r="AF39" s="89">
        <v>24328.87</v>
      </c>
      <c r="AG39" s="89" t="s">
        <v>932</v>
      </c>
      <c r="AH39" s="87" t="s">
        <v>601</v>
      </c>
      <c r="AI39" s="87" t="s">
        <v>933</v>
      </c>
      <c r="AJ39" s="89">
        <v>100</v>
      </c>
      <c r="AK39" s="87" t="s">
        <v>889</v>
      </c>
    </row>
    <row r="40" spans="1:37" s="87" customFormat="1" ht="15" customHeight="1">
      <c r="A40" s="87" t="s">
        <v>1032</v>
      </c>
      <c r="B40" s="87">
        <v>1</v>
      </c>
      <c r="C40" s="87" t="s">
        <v>876</v>
      </c>
      <c r="D40" s="87" t="s">
        <v>877</v>
      </c>
      <c r="E40" s="87" t="s">
        <v>1033</v>
      </c>
      <c r="F40" s="87" t="s">
        <v>879</v>
      </c>
      <c r="G40" s="87" t="s">
        <v>601</v>
      </c>
      <c r="H40" s="87" t="s">
        <v>880</v>
      </c>
      <c r="I40" s="87" t="s">
        <v>1034</v>
      </c>
      <c r="J40" s="87" t="s">
        <v>882</v>
      </c>
      <c r="K40" s="87" t="s">
        <v>882</v>
      </c>
      <c r="L40" s="87" t="s">
        <v>926</v>
      </c>
      <c r="M40" s="87" t="s">
        <v>927</v>
      </c>
      <c r="N40" s="87" t="s">
        <v>928</v>
      </c>
      <c r="O40" s="87" t="s">
        <v>929</v>
      </c>
      <c r="P40" s="87" t="s">
        <v>930</v>
      </c>
      <c r="Q40" s="87" t="s">
        <v>931</v>
      </c>
      <c r="R40" s="87" t="s">
        <v>882</v>
      </c>
      <c r="S40" s="87" t="s">
        <v>887</v>
      </c>
      <c r="T40" s="88">
        <v>41639</v>
      </c>
      <c r="U40" s="88">
        <v>41639</v>
      </c>
      <c r="V40" s="88">
        <v>41640</v>
      </c>
      <c r="W40" s="89">
        <v>145973.23000000001</v>
      </c>
      <c r="X40" s="87" t="s">
        <v>888</v>
      </c>
      <c r="Y40" s="87">
        <v>0</v>
      </c>
      <c r="Z40" s="87">
        <v>0</v>
      </c>
      <c r="AA40" s="87">
        <v>0</v>
      </c>
      <c r="AB40" s="90">
        <v>1</v>
      </c>
      <c r="AC40" s="89">
        <v>145973.23000000001</v>
      </c>
      <c r="AD40" s="89">
        <v>0</v>
      </c>
      <c r="AE40" s="89">
        <v>0</v>
      </c>
      <c r="AF40" s="89">
        <v>145973.23000000001</v>
      </c>
      <c r="AG40" s="89" t="s">
        <v>932</v>
      </c>
      <c r="AH40" s="87" t="s">
        <v>601</v>
      </c>
      <c r="AI40" s="87" t="s">
        <v>933</v>
      </c>
      <c r="AJ40" s="89">
        <v>600</v>
      </c>
      <c r="AK40" s="87" t="s">
        <v>889</v>
      </c>
    </row>
    <row r="41" spans="1:37" s="87" customFormat="1" ht="15" customHeight="1">
      <c r="A41" s="87" t="s">
        <v>1035</v>
      </c>
      <c r="B41" s="87">
        <v>1</v>
      </c>
      <c r="C41" s="87" t="s">
        <v>876</v>
      </c>
      <c r="D41" s="87" t="s">
        <v>877</v>
      </c>
      <c r="E41" s="87" t="s">
        <v>1036</v>
      </c>
      <c r="F41" s="87" t="s">
        <v>879</v>
      </c>
      <c r="G41" s="87" t="s">
        <v>601</v>
      </c>
      <c r="H41" s="87" t="s">
        <v>880</v>
      </c>
      <c r="I41" s="87" t="s">
        <v>1037</v>
      </c>
      <c r="J41" s="87" t="s">
        <v>882</v>
      </c>
      <c r="K41" s="87" t="s">
        <v>882</v>
      </c>
      <c r="L41" s="87" t="s">
        <v>926</v>
      </c>
      <c r="M41" s="87" t="s">
        <v>927</v>
      </c>
      <c r="N41" s="87" t="s">
        <v>928</v>
      </c>
      <c r="O41" s="87" t="s">
        <v>929</v>
      </c>
      <c r="P41" s="87" t="s">
        <v>930</v>
      </c>
      <c r="Q41" s="87" t="s">
        <v>931</v>
      </c>
      <c r="R41" s="87" t="s">
        <v>882</v>
      </c>
      <c r="S41" s="87" t="s">
        <v>887</v>
      </c>
      <c r="T41" s="88">
        <v>41639</v>
      </c>
      <c r="U41" s="88">
        <v>41639</v>
      </c>
      <c r="V41" s="88">
        <v>41640</v>
      </c>
      <c r="W41" s="89">
        <v>145973.23000000001</v>
      </c>
      <c r="X41" s="87" t="s">
        <v>888</v>
      </c>
      <c r="Y41" s="87">
        <v>0</v>
      </c>
      <c r="Z41" s="87">
        <v>0</v>
      </c>
      <c r="AA41" s="87">
        <v>0</v>
      </c>
      <c r="AB41" s="90">
        <v>1</v>
      </c>
      <c r="AC41" s="89">
        <v>145973.23000000001</v>
      </c>
      <c r="AD41" s="89">
        <v>0</v>
      </c>
      <c r="AE41" s="89">
        <v>0</v>
      </c>
      <c r="AF41" s="89">
        <v>145973.23000000001</v>
      </c>
      <c r="AG41" s="89" t="s">
        <v>932</v>
      </c>
      <c r="AH41" s="87" t="s">
        <v>601</v>
      </c>
      <c r="AI41" s="87" t="s">
        <v>933</v>
      </c>
      <c r="AJ41" s="89">
        <v>600</v>
      </c>
      <c r="AK41" s="87" t="s">
        <v>889</v>
      </c>
    </row>
    <row r="42" spans="1:37" s="87" customFormat="1" ht="15" customHeight="1">
      <c r="A42" s="87" t="s">
        <v>1038</v>
      </c>
      <c r="B42" s="87">
        <v>1</v>
      </c>
      <c r="C42" s="87" t="s">
        <v>876</v>
      </c>
      <c r="D42" s="87" t="s">
        <v>877</v>
      </c>
      <c r="E42" s="87" t="s">
        <v>1039</v>
      </c>
      <c r="F42" s="87" t="s">
        <v>879</v>
      </c>
      <c r="G42" s="87" t="s">
        <v>601</v>
      </c>
      <c r="H42" s="87" t="s">
        <v>880</v>
      </c>
      <c r="I42" s="87" t="s">
        <v>1040</v>
      </c>
      <c r="J42" s="87" t="s">
        <v>882</v>
      </c>
      <c r="K42" s="87" t="s">
        <v>882</v>
      </c>
      <c r="L42" s="87" t="s">
        <v>926</v>
      </c>
      <c r="M42" s="87" t="s">
        <v>927</v>
      </c>
      <c r="N42" s="87" t="s">
        <v>928</v>
      </c>
      <c r="O42" s="87" t="s">
        <v>929</v>
      </c>
      <c r="P42" s="87" t="s">
        <v>930</v>
      </c>
      <c r="Q42" s="87" t="s">
        <v>931</v>
      </c>
      <c r="R42" s="87" t="s">
        <v>882</v>
      </c>
      <c r="S42" s="87" t="s">
        <v>887</v>
      </c>
      <c r="T42" s="88">
        <v>41639</v>
      </c>
      <c r="U42" s="88">
        <v>41639</v>
      </c>
      <c r="V42" s="88">
        <v>41640</v>
      </c>
      <c r="W42" s="89">
        <v>145973.23000000001</v>
      </c>
      <c r="X42" s="87" t="s">
        <v>888</v>
      </c>
      <c r="Y42" s="87">
        <v>0</v>
      </c>
      <c r="Z42" s="87">
        <v>0</v>
      </c>
      <c r="AA42" s="87">
        <v>0</v>
      </c>
      <c r="AB42" s="90">
        <v>1</v>
      </c>
      <c r="AC42" s="89">
        <v>145973.23000000001</v>
      </c>
      <c r="AD42" s="89">
        <v>0</v>
      </c>
      <c r="AE42" s="89">
        <v>0</v>
      </c>
      <c r="AF42" s="89">
        <v>145973.23000000001</v>
      </c>
      <c r="AG42" s="89" t="s">
        <v>932</v>
      </c>
      <c r="AH42" s="87" t="s">
        <v>601</v>
      </c>
      <c r="AI42" s="87" t="s">
        <v>933</v>
      </c>
      <c r="AJ42" s="89">
        <v>600</v>
      </c>
      <c r="AK42" s="87" t="s">
        <v>889</v>
      </c>
    </row>
    <row r="43" spans="1:37" s="87" customFormat="1" ht="15" customHeight="1">
      <c r="A43" s="87" t="s">
        <v>1041</v>
      </c>
      <c r="B43" s="87">
        <v>1</v>
      </c>
      <c r="C43" s="87" t="s">
        <v>876</v>
      </c>
      <c r="D43" s="87" t="s">
        <v>877</v>
      </c>
      <c r="E43" s="87" t="s">
        <v>1042</v>
      </c>
      <c r="F43" s="87" t="s">
        <v>879</v>
      </c>
      <c r="G43" s="87" t="s">
        <v>601</v>
      </c>
      <c r="H43" s="87" t="s">
        <v>880</v>
      </c>
      <c r="I43" s="87" t="s">
        <v>1043</v>
      </c>
      <c r="J43" s="87" t="s">
        <v>882</v>
      </c>
      <c r="K43" s="87" t="s">
        <v>882</v>
      </c>
      <c r="L43" s="87" t="s">
        <v>926</v>
      </c>
      <c r="M43" s="87" t="s">
        <v>927</v>
      </c>
      <c r="N43" s="87" t="s">
        <v>928</v>
      </c>
      <c r="O43" s="87" t="s">
        <v>929</v>
      </c>
      <c r="P43" s="87" t="s">
        <v>930</v>
      </c>
      <c r="Q43" s="87" t="s">
        <v>931</v>
      </c>
      <c r="R43" s="87" t="s">
        <v>882</v>
      </c>
      <c r="S43" s="87" t="s">
        <v>887</v>
      </c>
      <c r="T43" s="88">
        <v>41639</v>
      </c>
      <c r="U43" s="88">
        <v>41639</v>
      </c>
      <c r="V43" s="88">
        <v>41640</v>
      </c>
      <c r="W43" s="89">
        <v>145973.23000000001</v>
      </c>
      <c r="X43" s="87" t="s">
        <v>888</v>
      </c>
      <c r="Y43" s="87">
        <v>0</v>
      </c>
      <c r="Z43" s="87">
        <v>0</v>
      </c>
      <c r="AA43" s="87">
        <v>0</v>
      </c>
      <c r="AB43" s="90">
        <v>1</v>
      </c>
      <c r="AC43" s="89">
        <v>145973.23000000001</v>
      </c>
      <c r="AD43" s="89">
        <v>0</v>
      </c>
      <c r="AE43" s="89">
        <v>0</v>
      </c>
      <c r="AF43" s="89">
        <v>145973.23000000001</v>
      </c>
      <c r="AG43" s="89" t="s">
        <v>932</v>
      </c>
      <c r="AH43" s="87" t="s">
        <v>601</v>
      </c>
      <c r="AI43" s="87" t="s">
        <v>933</v>
      </c>
      <c r="AJ43" s="89">
        <v>600</v>
      </c>
      <c r="AK43" s="87" t="s">
        <v>889</v>
      </c>
    </row>
    <row r="44" spans="1:37" s="87" customFormat="1" ht="15" customHeight="1">
      <c r="A44" s="87" t="s">
        <v>1044</v>
      </c>
      <c r="B44" s="87">
        <v>1</v>
      </c>
      <c r="C44" s="87" t="s">
        <v>876</v>
      </c>
      <c r="D44" s="87" t="s">
        <v>877</v>
      </c>
      <c r="E44" s="87" t="s">
        <v>1045</v>
      </c>
      <c r="F44" s="87" t="s">
        <v>879</v>
      </c>
      <c r="G44" s="87" t="s">
        <v>601</v>
      </c>
      <c r="H44" s="87" t="s">
        <v>880</v>
      </c>
      <c r="I44" s="87" t="s">
        <v>1046</v>
      </c>
      <c r="J44" s="87" t="s">
        <v>882</v>
      </c>
      <c r="K44" s="87" t="s">
        <v>882</v>
      </c>
      <c r="L44" s="87" t="s">
        <v>926</v>
      </c>
      <c r="M44" s="87" t="s">
        <v>927</v>
      </c>
      <c r="N44" s="87" t="s">
        <v>928</v>
      </c>
      <c r="O44" s="87" t="s">
        <v>929</v>
      </c>
      <c r="P44" s="87" t="s">
        <v>930</v>
      </c>
      <c r="Q44" s="87" t="s">
        <v>931</v>
      </c>
      <c r="R44" s="87" t="s">
        <v>882</v>
      </c>
      <c r="S44" s="87" t="s">
        <v>887</v>
      </c>
      <c r="T44" s="88">
        <v>41639</v>
      </c>
      <c r="U44" s="88">
        <v>41639</v>
      </c>
      <c r="V44" s="88">
        <v>41640</v>
      </c>
      <c r="W44" s="89">
        <v>145973.23000000001</v>
      </c>
      <c r="X44" s="87" t="s">
        <v>888</v>
      </c>
      <c r="Y44" s="87">
        <v>0</v>
      </c>
      <c r="Z44" s="87">
        <v>0</v>
      </c>
      <c r="AA44" s="87">
        <v>0</v>
      </c>
      <c r="AB44" s="90">
        <v>1</v>
      </c>
      <c r="AC44" s="89">
        <v>145973.23000000001</v>
      </c>
      <c r="AD44" s="89">
        <v>0</v>
      </c>
      <c r="AE44" s="89">
        <v>0</v>
      </c>
      <c r="AF44" s="89">
        <v>145973.23000000001</v>
      </c>
      <c r="AG44" s="89" t="s">
        <v>932</v>
      </c>
      <c r="AH44" s="87" t="s">
        <v>601</v>
      </c>
      <c r="AI44" s="87" t="s">
        <v>933</v>
      </c>
      <c r="AJ44" s="89">
        <v>600</v>
      </c>
      <c r="AK44" s="87" t="s">
        <v>889</v>
      </c>
    </row>
    <row r="45" spans="1:37" s="87" customFormat="1" ht="15" customHeight="1">
      <c r="A45" s="87" t="s">
        <v>1047</v>
      </c>
      <c r="B45" s="87">
        <v>1</v>
      </c>
      <c r="C45" s="87" t="s">
        <v>876</v>
      </c>
      <c r="D45" s="87" t="s">
        <v>877</v>
      </c>
      <c r="E45" s="87" t="s">
        <v>1048</v>
      </c>
      <c r="F45" s="87" t="s">
        <v>879</v>
      </c>
      <c r="G45" s="87" t="s">
        <v>601</v>
      </c>
      <c r="H45" s="87" t="s">
        <v>880</v>
      </c>
      <c r="I45" s="87" t="s">
        <v>1049</v>
      </c>
      <c r="J45" s="87" t="s">
        <v>882</v>
      </c>
      <c r="K45" s="87" t="s">
        <v>882</v>
      </c>
      <c r="L45" s="87" t="s">
        <v>926</v>
      </c>
      <c r="M45" s="87" t="s">
        <v>927</v>
      </c>
      <c r="N45" s="87" t="s">
        <v>928</v>
      </c>
      <c r="O45" s="87" t="s">
        <v>929</v>
      </c>
      <c r="P45" s="87" t="s">
        <v>930</v>
      </c>
      <c r="Q45" s="87" t="s">
        <v>931</v>
      </c>
      <c r="R45" s="87" t="s">
        <v>882</v>
      </c>
      <c r="S45" s="87" t="s">
        <v>887</v>
      </c>
      <c r="T45" s="88">
        <v>41639</v>
      </c>
      <c r="U45" s="88">
        <v>41639</v>
      </c>
      <c r="V45" s="88">
        <v>41640</v>
      </c>
      <c r="W45" s="89">
        <v>72986.61</v>
      </c>
      <c r="X45" s="87" t="s">
        <v>888</v>
      </c>
      <c r="Y45" s="87">
        <v>0</v>
      </c>
      <c r="Z45" s="87">
        <v>0</v>
      </c>
      <c r="AA45" s="87">
        <v>0</v>
      </c>
      <c r="AB45" s="90">
        <v>1</v>
      </c>
      <c r="AC45" s="89">
        <v>72986.61</v>
      </c>
      <c r="AD45" s="89">
        <v>0</v>
      </c>
      <c r="AE45" s="89">
        <v>0</v>
      </c>
      <c r="AF45" s="89">
        <v>72986.61</v>
      </c>
      <c r="AG45" s="89" t="s">
        <v>932</v>
      </c>
      <c r="AH45" s="87" t="s">
        <v>601</v>
      </c>
      <c r="AI45" s="87" t="s">
        <v>933</v>
      </c>
      <c r="AJ45" s="89">
        <v>1000</v>
      </c>
      <c r="AK45" s="87" t="s">
        <v>889</v>
      </c>
    </row>
    <row r="46" spans="1:37" s="87" customFormat="1" ht="15" customHeight="1">
      <c r="A46" s="87" t="s">
        <v>1050</v>
      </c>
      <c r="B46" s="87">
        <v>1</v>
      </c>
      <c r="C46" s="87" t="s">
        <v>876</v>
      </c>
      <c r="D46" s="87" t="s">
        <v>877</v>
      </c>
      <c r="E46" s="87" t="s">
        <v>1051</v>
      </c>
      <c r="F46" s="87" t="s">
        <v>879</v>
      </c>
      <c r="G46" s="87" t="s">
        <v>601</v>
      </c>
      <c r="H46" s="87" t="s">
        <v>880</v>
      </c>
      <c r="I46" s="87" t="s">
        <v>1052</v>
      </c>
      <c r="J46" s="87" t="s">
        <v>882</v>
      </c>
      <c r="K46" s="87" t="s">
        <v>882</v>
      </c>
      <c r="L46" s="87" t="s">
        <v>926</v>
      </c>
      <c r="M46" s="87" t="s">
        <v>927</v>
      </c>
      <c r="N46" s="87" t="s">
        <v>928</v>
      </c>
      <c r="O46" s="87" t="s">
        <v>929</v>
      </c>
      <c r="P46" s="87" t="s">
        <v>930</v>
      </c>
      <c r="Q46" s="87" t="s">
        <v>931</v>
      </c>
      <c r="R46" s="87" t="s">
        <v>882</v>
      </c>
      <c r="S46" s="87" t="s">
        <v>887</v>
      </c>
      <c r="T46" s="88">
        <v>41639</v>
      </c>
      <c r="U46" s="88">
        <v>41639</v>
      </c>
      <c r="V46" s="88">
        <v>41640</v>
      </c>
      <c r="W46" s="89">
        <v>97315.48</v>
      </c>
      <c r="X46" s="87" t="s">
        <v>888</v>
      </c>
      <c r="Y46" s="87">
        <v>0</v>
      </c>
      <c r="Z46" s="87">
        <v>0</v>
      </c>
      <c r="AA46" s="87">
        <v>0</v>
      </c>
      <c r="AB46" s="90">
        <v>1</v>
      </c>
      <c r="AC46" s="89">
        <v>97315.48</v>
      </c>
      <c r="AD46" s="89">
        <v>0</v>
      </c>
      <c r="AE46" s="89">
        <v>0</v>
      </c>
      <c r="AF46" s="89">
        <v>97315.48</v>
      </c>
      <c r="AG46" s="89" t="s">
        <v>932</v>
      </c>
      <c r="AH46" s="87" t="s">
        <v>601</v>
      </c>
      <c r="AI46" s="87" t="s">
        <v>933</v>
      </c>
      <c r="AJ46" s="89">
        <v>200</v>
      </c>
      <c r="AK46" s="87" t="s">
        <v>889</v>
      </c>
    </row>
    <row r="47" spans="1:37" s="87" customFormat="1" ht="15" customHeight="1">
      <c r="A47" s="87" t="s">
        <v>1053</v>
      </c>
      <c r="B47" s="87">
        <v>1</v>
      </c>
      <c r="C47" s="87" t="s">
        <v>876</v>
      </c>
      <c r="D47" s="87" t="s">
        <v>877</v>
      </c>
      <c r="E47" s="87" t="s">
        <v>1054</v>
      </c>
      <c r="F47" s="87" t="s">
        <v>879</v>
      </c>
      <c r="G47" s="87" t="s">
        <v>601</v>
      </c>
      <c r="H47" s="87" t="s">
        <v>880</v>
      </c>
      <c r="I47" s="87" t="s">
        <v>1055</v>
      </c>
      <c r="J47" s="87" t="s">
        <v>882</v>
      </c>
      <c r="K47" s="87" t="s">
        <v>882</v>
      </c>
      <c r="L47" s="87" t="s">
        <v>926</v>
      </c>
      <c r="M47" s="87" t="s">
        <v>927</v>
      </c>
      <c r="N47" s="87" t="s">
        <v>928</v>
      </c>
      <c r="O47" s="87" t="s">
        <v>929</v>
      </c>
      <c r="P47" s="87" t="s">
        <v>930</v>
      </c>
      <c r="Q47" s="87" t="s">
        <v>931</v>
      </c>
      <c r="R47" s="87" t="s">
        <v>882</v>
      </c>
      <c r="S47" s="87" t="s">
        <v>887</v>
      </c>
      <c r="T47" s="88">
        <v>41639</v>
      </c>
      <c r="U47" s="88">
        <v>41639</v>
      </c>
      <c r="V47" s="88">
        <v>41640</v>
      </c>
      <c r="W47" s="89">
        <v>121644.35</v>
      </c>
      <c r="X47" s="87" t="s">
        <v>888</v>
      </c>
      <c r="Y47" s="87">
        <v>0</v>
      </c>
      <c r="Z47" s="87">
        <v>0</v>
      </c>
      <c r="AA47" s="87">
        <v>0</v>
      </c>
      <c r="AB47" s="90">
        <v>1</v>
      </c>
      <c r="AC47" s="89">
        <v>121644.35</v>
      </c>
      <c r="AD47" s="89">
        <v>0</v>
      </c>
      <c r="AE47" s="89">
        <v>0</v>
      </c>
      <c r="AF47" s="89">
        <v>121644.35</v>
      </c>
      <c r="AG47" s="89" t="s">
        <v>932</v>
      </c>
      <c r="AH47" s="87" t="s">
        <v>601</v>
      </c>
      <c r="AI47" s="87" t="s">
        <v>933</v>
      </c>
      <c r="AJ47" s="89">
        <v>500</v>
      </c>
      <c r="AK47" s="87" t="s">
        <v>889</v>
      </c>
    </row>
    <row r="48" spans="1:37" s="87" customFormat="1" ht="15" customHeight="1">
      <c r="A48" s="87" t="s">
        <v>1056</v>
      </c>
      <c r="B48" s="87">
        <v>1</v>
      </c>
      <c r="C48" s="87" t="s">
        <v>876</v>
      </c>
      <c r="D48" s="87" t="s">
        <v>877</v>
      </c>
      <c r="E48" s="87" t="s">
        <v>1057</v>
      </c>
      <c r="F48" s="87" t="s">
        <v>879</v>
      </c>
      <c r="G48" s="87" t="s">
        <v>601</v>
      </c>
      <c r="H48" s="87" t="s">
        <v>880</v>
      </c>
      <c r="I48" s="87" t="s">
        <v>1058</v>
      </c>
      <c r="J48" s="87" t="s">
        <v>882</v>
      </c>
      <c r="K48" s="87" t="s">
        <v>882</v>
      </c>
      <c r="L48" s="87" t="s">
        <v>926</v>
      </c>
      <c r="M48" s="87" t="s">
        <v>927</v>
      </c>
      <c r="N48" s="87" t="s">
        <v>928</v>
      </c>
      <c r="O48" s="87" t="s">
        <v>929</v>
      </c>
      <c r="P48" s="87" t="s">
        <v>930</v>
      </c>
      <c r="Q48" s="87" t="s">
        <v>931</v>
      </c>
      <c r="R48" s="87" t="s">
        <v>882</v>
      </c>
      <c r="S48" s="87" t="s">
        <v>887</v>
      </c>
      <c r="T48" s="88">
        <v>41639</v>
      </c>
      <c r="U48" s="88">
        <v>41639</v>
      </c>
      <c r="V48" s="88">
        <v>41640</v>
      </c>
      <c r="W48" s="89">
        <v>121644.35</v>
      </c>
      <c r="X48" s="87" t="s">
        <v>888</v>
      </c>
      <c r="Y48" s="87">
        <v>0</v>
      </c>
      <c r="Z48" s="87">
        <v>0</v>
      </c>
      <c r="AA48" s="87">
        <v>0</v>
      </c>
      <c r="AB48" s="90">
        <v>1</v>
      </c>
      <c r="AC48" s="89">
        <v>121644.35</v>
      </c>
      <c r="AD48" s="89">
        <v>0</v>
      </c>
      <c r="AE48" s="89">
        <v>0</v>
      </c>
      <c r="AF48" s="89">
        <v>121644.35</v>
      </c>
      <c r="AG48" s="89" t="s">
        <v>932</v>
      </c>
      <c r="AH48" s="87" t="s">
        <v>601</v>
      </c>
      <c r="AI48" s="87" t="s">
        <v>933</v>
      </c>
      <c r="AJ48" s="89">
        <v>500</v>
      </c>
      <c r="AK48" s="87" t="s">
        <v>889</v>
      </c>
    </row>
    <row r="49" spans="1:37" s="87" customFormat="1" ht="15" customHeight="1">
      <c r="A49" s="87" t="s">
        <v>1059</v>
      </c>
      <c r="B49" s="87">
        <v>1</v>
      </c>
      <c r="C49" s="87" t="s">
        <v>876</v>
      </c>
      <c r="D49" s="87" t="s">
        <v>877</v>
      </c>
      <c r="E49" s="87" t="s">
        <v>1060</v>
      </c>
      <c r="F49" s="87" t="s">
        <v>879</v>
      </c>
      <c r="G49" s="87" t="s">
        <v>601</v>
      </c>
      <c r="H49" s="87" t="s">
        <v>880</v>
      </c>
      <c r="I49" s="87" t="s">
        <v>1061</v>
      </c>
      <c r="J49" s="87" t="s">
        <v>882</v>
      </c>
      <c r="K49" s="87" t="s">
        <v>882</v>
      </c>
      <c r="L49" s="87" t="s">
        <v>926</v>
      </c>
      <c r="M49" s="87" t="s">
        <v>927</v>
      </c>
      <c r="N49" s="87" t="s">
        <v>928</v>
      </c>
      <c r="O49" s="87" t="s">
        <v>929</v>
      </c>
      <c r="P49" s="87" t="s">
        <v>930</v>
      </c>
      <c r="Q49" s="87" t="s">
        <v>931</v>
      </c>
      <c r="R49" s="87" t="s">
        <v>882</v>
      </c>
      <c r="S49" s="87" t="s">
        <v>887</v>
      </c>
      <c r="T49" s="88">
        <v>41639</v>
      </c>
      <c r="U49" s="88">
        <v>41639</v>
      </c>
      <c r="V49" s="88">
        <v>41640</v>
      </c>
      <c r="W49" s="89">
        <v>243288.71</v>
      </c>
      <c r="X49" s="87" t="s">
        <v>888</v>
      </c>
      <c r="Y49" s="87">
        <v>0</v>
      </c>
      <c r="Z49" s="87">
        <v>0</v>
      </c>
      <c r="AA49" s="87">
        <v>0</v>
      </c>
      <c r="AB49" s="90">
        <v>1</v>
      </c>
      <c r="AC49" s="89">
        <v>243288.71</v>
      </c>
      <c r="AD49" s="89">
        <v>0</v>
      </c>
      <c r="AE49" s="89">
        <v>0</v>
      </c>
      <c r="AF49" s="89">
        <v>243288.71</v>
      </c>
      <c r="AG49" s="89" t="s">
        <v>932</v>
      </c>
      <c r="AH49" s="87" t="s">
        <v>601</v>
      </c>
      <c r="AI49" s="87" t="s">
        <v>933</v>
      </c>
      <c r="AJ49" s="89">
        <v>1000</v>
      </c>
      <c r="AK49" s="87" t="s">
        <v>889</v>
      </c>
    </row>
    <row r="50" spans="1:37" s="87" customFormat="1" ht="15" customHeight="1">
      <c r="A50" s="87" t="s">
        <v>1062</v>
      </c>
      <c r="B50" s="87">
        <v>1</v>
      </c>
      <c r="C50" s="87" t="s">
        <v>876</v>
      </c>
      <c r="D50" s="87" t="s">
        <v>877</v>
      </c>
      <c r="E50" s="87" t="s">
        <v>1063</v>
      </c>
      <c r="F50" s="87" t="s">
        <v>879</v>
      </c>
      <c r="G50" s="87" t="s">
        <v>601</v>
      </c>
      <c r="H50" s="87" t="s">
        <v>880</v>
      </c>
      <c r="I50" s="87" t="s">
        <v>1064</v>
      </c>
      <c r="J50" s="87" t="s">
        <v>882</v>
      </c>
      <c r="K50" s="87" t="s">
        <v>882</v>
      </c>
      <c r="L50" s="87" t="s">
        <v>926</v>
      </c>
      <c r="M50" s="87" t="s">
        <v>927</v>
      </c>
      <c r="N50" s="87" t="s">
        <v>928</v>
      </c>
      <c r="O50" s="87" t="s">
        <v>929</v>
      </c>
      <c r="P50" s="87" t="s">
        <v>930</v>
      </c>
      <c r="Q50" s="87" t="s">
        <v>931</v>
      </c>
      <c r="R50" s="87" t="s">
        <v>882</v>
      </c>
      <c r="S50" s="87" t="s">
        <v>887</v>
      </c>
      <c r="T50" s="88">
        <v>41639</v>
      </c>
      <c r="U50" s="88">
        <v>41639</v>
      </c>
      <c r="V50" s="88">
        <v>41640</v>
      </c>
      <c r="W50" s="89">
        <v>145973.23000000001</v>
      </c>
      <c r="X50" s="87" t="s">
        <v>888</v>
      </c>
      <c r="Y50" s="87">
        <v>0</v>
      </c>
      <c r="Z50" s="87">
        <v>0</v>
      </c>
      <c r="AA50" s="87">
        <v>0</v>
      </c>
      <c r="AB50" s="90">
        <v>1</v>
      </c>
      <c r="AC50" s="89">
        <v>145973.23000000001</v>
      </c>
      <c r="AD50" s="89">
        <v>0</v>
      </c>
      <c r="AE50" s="89">
        <v>0</v>
      </c>
      <c r="AF50" s="89">
        <v>145973.23000000001</v>
      </c>
      <c r="AG50" s="89" t="s">
        <v>932</v>
      </c>
      <c r="AH50" s="87" t="s">
        <v>601</v>
      </c>
      <c r="AI50" s="87" t="s">
        <v>933</v>
      </c>
      <c r="AJ50" s="89">
        <v>600</v>
      </c>
      <c r="AK50" s="87" t="s">
        <v>889</v>
      </c>
    </row>
    <row r="51" spans="1:37" s="87" customFormat="1" ht="15" customHeight="1">
      <c r="A51" s="87" t="s">
        <v>1065</v>
      </c>
      <c r="B51" s="87">
        <v>1</v>
      </c>
      <c r="C51" s="87" t="s">
        <v>876</v>
      </c>
      <c r="D51" s="87" t="s">
        <v>877</v>
      </c>
      <c r="E51" s="87" t="s">
        <v>1066</v>
      </c>
      <c r="F51" s="87" t="s">
        <v>879</v>
      </c>
      <c r="G51" s="87" t="s">
        <v>601</v>
      </c>
      <c r="H51" s="87" t="s">
        <v>880</v>
      </c>
      <c r="I51" s="87" t="s">
        <v>1067</v>
      </c>
      <c r="J51" s="87" t="s">
        <v>882</v>
      </c>
      <c r="K51" s="87" t="s">
        <v>882</v>
      </c>
      <c r="L51" s="87" t="s">
        <v>926</v>
      </c>
      <c r="M51" s="87" t="s">
        <v>927</v>
      </c>
      <c r="N51" s="87" t="s">
        <v>928</v>
      </c>
      <c r="O51" s="87" t="s">
        <v>929</v>
      </c>
      <c r="P51" s="87" t="s">
        <v>930</v>
      </c>
      <c r="Q51" s="87" t="s">
        <v>931</v>
      </c>
      <c r="R51" s="87" t="s">
        <v>882</v>
      </c>
      <c r="S51" s="87" t="s">
        <v>887</v>
      </c>
      <c r="T51" s="88">
        <v>41639</v>
      </c>
      <c r="U51" s="88">
        <v>41639</v>
      </c>
      <c r="V51" s="88">
        <v>41640</v>
      </c>
      <c r="W51" s="89">
        <v>402875.13</v>
      </c>
      <c r="X51" s="87" t="s">
        <v>888</v>
      </c>
      <c r="Y51" s="87">
        <v>0</v>
      </c>
      <c r="Z51" s="87">
        <v>0</v>
      </c>
      <c r="AA51" s="87">
        <v>0</v>
      </c>
      <c r="AB51" s="90">
        <v>1</v>
      </c>
      <c r="AC51" s="89">
        <v>402875.13</v>
      </c>
      <c r="AD51" s="89">
        <v>0</v>
      </c>
      <c r="AE51" s="89">
        <v>0</v>
      </c>
      <c r="AF51" s="89">
        <v>402875.13</v>
      </c>
      <c r="AG51" s="89" t="s">
        <v>932</v>
      </c>
      <c r="AH51" s="87" t="s">
        <v>601</v>
      </c>
      <c r="AI51" s="87" t="s">
        <v>933</v>
      </c>
      <c r="AJ51" s="89">
        <v>300</v>
      </c>
      <c r="AK51" s="87" t="s">
        <v>889</v>
      </c>
    </row>
    <row r="52" spans="1:37" s="87" customFormat="1" ht="15" customHeight="1">
      <c r="A52" s="87" t="s">
        <v>1068</v>
      </c>
      <c r="B52" s="87">
        <v>1</v>
      </c>
      <c r="C52" s="87" t="s">
        <v>876</v>
      </c>
      <c r="D52" s="87" t="s">
        <v>877</v>
      </c>
      <c r="E52" s="87" t="s">
        <v>1069</v>
      </c>
      <c r="F52" s="87" t="s">
        <v>879</v>
      </c>
      <c r="G52" s="87" t="s">
        <v>601</v>
      </c>
      <c r="H52" s="87" t="s">
        <v>880</v>
      </c>
      <c r="I52" s="87" t="s">
        <v>1070</v>
      </c>
      <c r="J52" s="87" t="s">
        <v>882</v>
      </c>
      <c r="K52" s="87" t="s">
        <v>882</v>
      </c>
      <c r="L52" s="87" t="s">
        <v>926</v>
      </c>
      <c r="M52" s="87" t="s">
        <v>927</v>
      </c>
      <c r="N52" s="87" t="s">
        <v>928</v>
      </c>
      <c r="O52" s="87" t="s">
        <v>929</v>
      </c>
      <c r="P52" s="87" t="s">
        <v>930</v>
      </c>
      <c r="Q52" s="87" t="s">
        <v>931</v>
      </c>
      <c r="R52" s="87" t="s">
        <v>882</v>
      </c>
      <c r="S52" s="87" t="s">
        <v>887</v>
      </c>
      <c r="T52" s="88">
        <v>41639</v>
      </c>
      <c r="U52" s="88">
        <v>41639</v>
      </c>
      <c r="V52" s="88">
        <v>41640</v>
      </c>
      <c r="W52" s="89">
        <v>243288.71</v>
      </c>
      <c r="X52" s="87" t="s">
        <v>888</v>
      </c>
      <c r="Y52" s="87">
        <v>0</v>
      </c>
      <c r="Z52" s="87">
        <v>0</v>
      </c>
      <c r="AA52" s="87">
        <v>0</v>
      </c>
      <c r="AB52" s="90">
        <v>1</v>
      </c>
      <c r="AC52" s="89">
        <v>243288.71</v>
      </c>
      <c r="AD52" s="89">
        <v>0</v>
      </c>
      <c r="AE52" s="89">
        <v>0</v>
      </c>
      <c r="AF52" s="89">
        <v>243288.71</v>
      </c>
      <c r="AG52" s="89" t="s">
        <v>932</v>
      </c>
      <c r="AH52" s="87" t="s">
        <v>601</v>
      </c>
      <c r="AI52" s="87" t="s">
        <v>933</v>
      </c>
      <c r="AJ52" s="89">
        <v>1000</v>
      </c>
      <c r="AK52" s="87" t="s">
        <v>889</v>
      </c>
    </row>
    <row r="53" spans="1:37" s="87" customFormat="1" ht="15" customHeight="1">
      <c r="A53" s="87" t="s">
        <v>1071</v>
      </c>
      <c r="B53" s="87">
        <v>1</v>
      </c>
      <c r="C53" s="87" t="s">
        <v>876</v>
      </c>
      <c r="D53" s="87" t="s">
        <v>877</v>
      </c>
      <c r="E53" s="87" t="s">
        <v>1072</v>
      </c>
      <c r="F53" s="87" t="s">
        <v>879</v>
      </c>
      <c r="G53" s="87" t="s">
        <v>601</v>
      </c>
      <c r="H53" s="87" t="s">
        <v>880</v>
      </c>
      <c r="I53" s="87" t="s">
        <v>1073</v>
      </c>
      <c r="J53" s="87" t="s">
        <v>882</v>
      </c>
      <c r="K53" s="87" t="s">
        <v>882</v>
      </c>
      <c r="L53" s="87" t="s">
        <v>926</v>
      </c>
      <c r="M53" s="87" t="s">
        <v>927</v>
      </c>
      <c r="N53" s="87" t="s">
        <v>928</v>
      </c>
      <c r="O53" s="87" t="s">
        <v>929</v>
      </c>
      <c r="P53" s="87" t="s">
        <v>930</v>
      </c>
      <c r="Q53" s="87" t="s">
        <v>931</v>
      </c>
      <c r="R53" s="87" t="s">
        <v>882</v>
      </c>
      <c r="S53" s="87" t="s">
        <v>887</v>
      </c>
      <c r="T53" s="88">
        <v>41639</v>
      </c>
      <c r="U53" s="88">
        <v>41639</v>
      </c>
      <c r="V53" s="88">
        <v>41640</v>
      </c>
      <c r="W53" s="89">
        <v>671458.55</v>
      </c>
      <c r="X53" s="87" t="s">
        <v>888</v>
      </c>
      <c r="Y53" s="87">
        <v>0</v>
      </c>
      <c r="Z53" s="87">
        <v>0</v>
      </c>
      <c r="AA53" s="87">
        <v>0</v>
      </c>
      <c r="AB53" s="90">
        <v>1</v>
      </c>
      <c r="AC53" s="89">
        <v>671458.55</v>
      </c>
      <c r="AD53" s="89">
        <v>0</v>
      </c>
      <c r="AE53" s="89">
        <v>0</v>
      </c>
      <c r="AF53" s="89">
        <v>671458.55</v>
      </c>
      <c r="AG53" s="89" t="s">
        <v>932</v>
      </c>
      <c r="AH53" s="87" t="s">
        <v>601</v>
      </c>
      <c r="AI53" s="87" t="s">
        <v>933</v>
      </c>
      <c r="AJ53" s="89">
        <v>1500</v>
      </c>
      <c r="AK53" s="87" t="s">
        <v>889</v>
      </c>
    </row>
    <row r="54" spans="1:37" s="87" customFormat="1" ht="15" customHeight="1">
      <c r="A54" s="87" t="s">
        <v>1074</v>
      </c>
      <c r="B54" s="87">
        <v>1</v>
      </c>
      <c r="C54" s="87" t="s">
        <v>876</v>
      </c>
      <c r="D54" s="87" t="s">
        <v>877</v>
      </c>
      <c r="E54" s="87" t="s">
        <v>1075</v>
      </c>
      <c r="F54" s="87" t="s">
        <v>879</v>
      </c>
      <c r="G54" s="87" t="s">
        <v>601</v>
      </c>
      <c r="H54" s="87" t="s">
        <v>880</v>
      </c>
      <c r="I54" s="87" t="s">
        <v>1076</v>
      </c>
      <c r="J54" s="87" t="s">
        <v>882</v>
      </c>
      <c r="K54" s="87" t="s">
        <v>882</v>
      </c>
      <c r="L54" s="87" t="s">
        <v>920</v>
      </c>
      <c r="M54" s="87" t="s">
        <v>921</v>
      </c>
      <c r="N54" s="87" t="s">
        <v>922</v>
      </c>
      <c r="O54" s="87" t="s">
        <v>628</v>
      </c>
      <c r="P54" s="87" t="s">
        <v>922</v>
      </c>
      <c r="Q54" s="87" t="s">
        <v>628</v>
      </c>
      <c r="R54" s="87" t="s">
        <v>882</v>
      </c>
      <c r="S54" s="87" t="s">
        <v>887</v>
      </c>
      <c r="T54" s="88">
        <v>41639</v>
      </c>
      <c r="U54" s="88">
        <v>41639</v>
      </c>
      <c r="V54" s="88">
        <v>41640</v>
      </c>
      <c r="W54" s="89">
        <v>72986.61</v>
      </c>
      <c r="X54" s="87" t="s">
        <v>888</v>
      </c>
      <c r="Y54" s="87">
        <v>0</v>
      </c>
      <c r="Z54" s="87">
        <v>0</v>
      </c>
      <c r="AA54" s="87">
        <v>0</v>
      </c>
      <c r="AB54" s="90">
        <v>1</v>
      </c>
      <c r="AC54" s="89">
        <v>72986.61</v>
      </c>
      <c r="AD54" s="89">
        <v>0</v>
      </c>
      <c r="AE54" s="89">
        <v>0</v>
      </c>
      <c r="AF54" s="89">
        <v>72986.61</v>
      </c>
      <c r="AG54" s="89" t="s">
        <v>628</v>
      </c>
      <c r="AH54" s="87" t="s">
        <v>601</v>
      </c>
      <c r="AI54" s="87" t="s">
        <v>629</v>
      </c>
      <c r="AJ54" s="89">
        <v>300</v>
      </c>
      <c r="AK54" s="87" t="s">
        <v>889</v>
      </c>
    </row>
    <row r="55" spans="1:37" s="87" customFormat="1" ht="15" customHeight="1">
      <c r="A55" s="87" t="s">
        <v>1077</v>
      </c>
      <c r="B55" s="87">
        <v>1</v>
      </c>
      <c r="C55" s="87" t="s">
        <v>876</v>
      </c>
      <c r="D55" s="87" t="s">
        <v>877</v>
      </c>
      <c r="E55" s="87" t="s">
        <v>1078</v>
      </c>
      <c r="F55" s="87" t="s">
        <v>879</v>
      </c>
      <c r="G55" s="87" t="s">
        <v>601</v>
      </c>
      <c r="H55" s="87" t="s">
        <v>880</v>
      </c>
      <c r="I55" s="87" t="s">
        <v>1079</v>
      </c>
      <c r="J55" s="87" t="s">
        <v>882</v>
      </c>
      <c r="K55" s="87" t="s">
        <v>882</v>
      </c>
      <c r="L55" s="87" t="s">
        <v>920</v>
      </c>
      <c r="M55" s="87" t="s">
        <v>921</v>
      </c>
      <c r="N55" s="87" t="s">
        <v>922</v>
      </c>
      <c r="O55" s="87" t="s">
        <v>628</v>
      </c>
      <c r="P55" s="87" t="s">
        <v>922</v>
      </c>
      <c r="Q55" s="87" t="s">
        <v>628</v>
      </c>
      <c r="R55" s="87" t="s">
        <v>882</v>
      </c>
      <c r="S55" s="87" t="s">
        <v>887</v>
      </c>
      <c r="T55" s="88">
        <v>41639</v>
      </c>
      <c r="U55" s="88">
        <v>41639</v>
      </c>
      <c r="V55" s="88">
        <v>41640</v>
      </c>
      <c r="W55" s="89">
        <v>72986.61</v>
      </c>
      <c r="X55" s="87" t="s">
        <v>888</v>
      </c>
      <c r="Y55" s="87">
        <v>0</v>
      </c>
      <c r="Z55" s="87">
        <v>0</v>
      </c>
      <c r="AA55" s="87">
        <v>0</v>
      </c>
      <c r="AB55" s="90">
        <v>1</v>
      </c>
      <c r="AC55" s="89">
        <v>72986.61</v>
      </c>
      <c r="AD55" s="89">
        <v>0</v>
      </c>
      <c r="AE55" s="89">
        <v>0</v>
      </c>
      <c r="AF55" s="89">
        <v>72986.61</v>
      </c>
      <c r="AG55" s="89" t="s">
        <v>628</v>
      </c>
      <c r="AH55" s="87" t="s">
        <v>601</v>
      </c>
      <c r="AI55" s="87" t="s">
        <v>629</v>
      </c>
      <c r="AJ55" s="89">
        <v>300</v>
      </c>
      <c r="AK55" s="87" t="s">
        <v>889</v>
      </c>
    </row>
    <row r="56" spans="1:37" s="87" customFormat="1" ht="15" customHeight="1">
      <c r="A56" s="87" t="s">
        <v>1080</v>
      </c>
      <c r="B56" s="87">
        <v>1</v>
      </c>
      <c r="C56" s="87" t="s">
        <v>876</v>
      </c>
      <c r="D56" s="87" t="s">
        <v>877</v>
      </c>
      <c r="E56" s="87" t="s">
        <v>1081</v>
      </c>
      <c r="F56" s="87" t="s">
        <v>879</v>
      </c>
      <c r="G56" s="87" t="s">
        <v>601</v>
      </c>
      <c r="H56" s="87" t="s">
        <v>880</v>
      </c>
      <c r="I56" s="87" t="s">
        <v>1082</v>
      </c>
      <c r="J56" s="87" t="s">
        <v>882</v>
      </c>
      <c r="K56" s="87" t="s">
        <v>882</v>
      </c>
      <c r="L56" s="87" t="s">
        <v>1083</v>
      </c>
      <c r="M56" s="87" t="s">
        <v>1084</v>
      </c>
      <c r="N56" s="87" t="s">
        <v>930</v>
      </c>
      <c r="O56" s="87" t="s">
        <v>931</v>
      </c>
      <c r="P56" s="87" t="s">
        <v>930</v>
      </c>
      <c r="Q56" s="87" t="s">
        <v>931</v>
      </c>
      <c r="R56" s="87" t="s">
        <v>882</v>
      </c>
      <c r="S56" s="87" t="s">
        <v>887</v>
      </c>
      <c r="T56" s="88">
        <v>41639</v>
      </c>
      <c r="U56" s="88">
        <v>41639</v>
      </c>
      <c r="V56" s="88">
        <v>41640</v>
      </c>
      <c r="W56" s="89">
        <v>48657.74</v>
      </c>
      <c r="X56" s="87" t="s">
        <v>888</v>
      </c>
      <c r="Y56" s="87">
        <v>0</v>
      </c>
      <c r="Z56" s="87">
        <v>0</v>
      </c>
      <c r="AA56" s="87">
        <v>0</v>
      </c>
      <c r="AB56" s="90">
        <v>1</v>
      </c>
      <c r="AC56" s="89">
        <v>48657.74</v>
      </c>
      <c r="AD56" s="89">
        <v>0</v>
      </c>
      <c r="AE56" s="89">
        <v>0</v>
      </c>
      <c r="AF56" s="89">
        <v>48657.74</v>
      </c>
      <c r="AG56" s="89" t="s">
        <v>932</v>
      </c>
      <c r="AH56" s="87" t="s">
        <v>601</v>
      </c>
      <c r="AI56" s="86" t="s">
        <v>933</v>
      </c>
      <c r="AJ56" s="89">
        <v>200</v>
      </c>
      <c r="AK56" s="87" t="s">
        <v>889</v>
      </c>
    </row>
    <row r="57" spans="1:37" s="87" customFormat="1" ht="15" customHeight="1">
      <c r="A57" s="87" t="s">
        <v>1085</v>
      </c>
      <c r="B57" s="87">
        <v>1</v>
      </c>
      <c r="C57" s="87" t="s">
        <v>876</v>
      </c>
      <c r="D57" s="87" t="s">
        <v>877</v>
      </c>
      <c r="E57" s="87" t="s">
        <v>1086</v>
      </c>
      <c r="F57" s="87" t="s">
        <v>879</v>
      </c>
      <c r="G57" s="87" t="s">
        <v>601</v>
      </c>
      <c r="H57" s="87" t="s">
        <v>880</v>
      </c>
      <c r="I57" s="87" t="s">
        <v>1087</v>
      </c>
      <c r="J57" s="87" t="s">
        <v>882</v>
      </c>
      <c r="K57" s="87" t="s">
        <v>882</v>
      </c>
      <c r="L57" s="87" t="s">
        <v>1083</v>
      </c>
      <c r="M57" s="87" t="s">
        <v>1084</v>
      </c>
      <c r="N57" s="87" t="s">
        <v>930</v>
      </c>
      <c r="O57" s="87" t="s">
        <v>931</v>
      </c>
      <c r="P57" s="87" t="s">
        <v>930</v>
      </c>
      <c r="Q57" s="87" t="s">
        <v>931</v>
      </c>
      <c r="R57" s="87" t="s">
        <v>882</v>
      </c>
      <c r="S57" s="87" t="s">
        <v>887</v>
      </c>
      <c r="T57" s="88">
        <v>41639</v>
      </c>
      <c r="U57" s="88">
        <v>41639</v>
      </c>
      <c r="V57" s="88">
        <v>41640</v>
      </c>
      <c r="W57" s="89">
        <v>671458.55</v>
      </c>
      <c r="X57" s="87" t="s">
        <v>888</v>
      </c>
      <c r="Y57" s="87">
        <v>0</v>
      </c>
      <c r="Z57" s="87">
        <v>0</v>
      </c>
      <c r="AA57" s="87">
        <v>0</v>
      </c>
      <c r="AB57" s="90">
        <v>1</v>
      </c>
      <c r="AC57" s="89">
        <v>671458.55</v>
      </c>
      <c r="AD57" s="89">
        <v>0</v>
      </c>
      <c r="AE57" s="89">
        <v>0</v>
      </c>
      <c r="AF57" s="89">
        <v>671458.55</v>
      </c>
      <c r="AG57" s="89" t="s">
        <v>932</v>
      </c>
      <c r="AH57" s="87" t="s">
        <v>601</v>
      </c>
      <c r="AI57" s="86" t="s">
        <v>933</v>
      </c>
      <c r="AJ57" s="89">
        <v>2000</v>
      </c>
      <c r="AK57" s="87" t="s">
        <v>889</v>
      </c>
    </row>
    <row r="58" spans="1:37" s="87" customFormat="1" ht="15" customHeight="1">
      <c r="A58" s="87" t="s">
        <v>1088</v>
      </c>
      <c r="B58" s="87">
        <v>1</v>
      </c>
      <c r="C58" s="87" t="s">
        <v>876</v>
      </c>
      <c r="D58" s="87" t="s">
        <v>877</v>
      </c>
      <c r="E58" s="87" t="s">
        <v>1089</v>
      </c>
      <c r="F58" s="87" t="s">
        <v>879</v>
      </c>
      <c r="G58" s="87" t="s">
        <v>601</v>
      </c>
      <c r="H58" s="87" t="s">
        <v>880</v>
      </c>
      <c r="I58" s="87" t="s">
        <v>1090</v>
      </c>
      <c r="J58" s="87" t="s">
        <v>882</v>
      </c>
      <c r="K58" s="87" t="s">
        <v>882</v>
      </c>
      <c r="L58" s="87" t="s">
        <v>926</v>
      </c>
      <c r="M58" s="87" t="s">
        <v>927</v>
      </c>
      <c r="N58" s="87" t="s">
        <v>928</v>
      </c>
      <c r="O58" s="87" t="s">
        <v>929</v>
      </c>
      <c r="P58" s="87" t="s">
        <v>930</v>
      </c>
      <c r="Q58" s="87" t="s">
        <v>931</v>
      </c>
      <c r="R58" s="87" t="s">
        <v>882</v>
      </c>
      <c r="S58" s="87" t="s">
        <v>887</v>
      </c>
      <c r="T58" s="88">
        <v>41639</v>
      </c>
      <c r="U58" s="88">
        <v>41639</v>
      </c>
      <c r="V58" s="88">
        <v>41640</v>
      </c>
      <c r="W58" s="89">
        <v>121644.35</v>
      </c>
      <c r="X58" s="87" t="s">
        <v>888</v>
      </c>
      <c r="Y58" s="87">
        <v>0</v>
      </c>
      <c r="Z58" s="87">
        <v>0</v>
      </c>
      <c r="AA58" s="87">
        <v>0</v>
      </c>
      <c r="AB58" s="90">
        <v>1</v>
      </c>
      <c r="AC58" s="89">
        <v>121644.35</v>
      </c>
      <c r="AD58" s="89">
        <v>0</v>
      </c>
      <c r="AE58" s="89">
        <v>0</v>
      </c>
      <c r="AF58" s="89">
        <v>121644.35</v>
      </c>
      <c r="AG58" s="89" t="s">
        <v>932</v>
      </c>
      <c r="AH58" s="87" t="s">
        <v>601</v>
      </c>
      <c r="AI58" s="87" t="s">
        <v>933</v>
      </c>
      <c r="AJ58" s="89">
        <v>1000</v>
      </c>
      <c r="AK58" s="87" t="s">
        <v>889</v>
      </c>
    </row>
    <row r="59" spans="1:37" s="87" customFormat="1" ht="15" customHeight="1">
      <c r="A59" s="87" t="s">
        <v>1091</v>
      </c>
      <c r="B59" s="87">
        <v>1</v>
      </c>
      <c r="C59" s="87" t="s">
        <v>876</v>
      </c>
      <c r="D59" s="87" t="s">
        <v>877</v>
      </c>
      <c r="E59" s="87" t="s">
        <v>1092</v>
      </c>
      <c r="F59" s="87" t="s">
        <v>879</v>
      </c>
      <c r="G59" s="87" t="s">
        <v>601</v>
      </c>
      <c r="H59" s="87" t="s">
        <v>880</v>
      </c>
      <c r="I59" s="87" t="s">
        <v>1093</v>
      </c>
      <c r="J59" s="87" t="s">
        <v>882</v>
      </c>
      <c r="K59" s="87" t="s">
        <v>882</v>
      </c>
      <c r="L59" s="87" t="s">
        <v>926</v>
      </c>
      <c r="M59" s="87" t="s">
        <v>927</v>
      </c>
      <c r="N59" s="87" t="s">
        <v>928</v>
      </c>
      <c r="O59" s="87" t="s">
        <v>929</v>
      </c>
      <c r="P59" s="87" t="s">
        <v>930</v>
      </c>
      <c r="Q59" s="87" t="s">
        <v>931</v>
      </c>
      <c r="R59" s="87" t="s">
        <v>882</v>
      </c>
      <c r="S59" s="87" t="s">
        <v>887</v>
      </c>
      <c r="T59" s="88">
        <v>41639</v>
      </c>
      <c r="U59" s="88">
        <v>41639</v>
      </c>
      <c r="V59" s="88">
        <v>41640</v>
      </c>
      <c r="W59" s="89">
        <v>268583.42</v>
      </c>
      <c r="X59" s="87" t="s">
        <v>888</v>
      </c>
      <c r="Y59" s="87">
        <v>0</v>
      </c>
      <c r="Z59" s="87">
        <v>0</v>
      </c>
      <c r="AA59" s="87">
        <v>0</v>
      </c>
      <c r="AB59" s="90">
        <v>1</v>
      </c>
      <c r="AC59" s="89">
        <v>268583.42</v>
      </c>
      <c r="AD59" s="89">
        <v>0</v>
      </c>
      <c r="AE59" s="89">
        <v>0</v>
      </c>
      <c r="AF59" s="89">
        <v>268583.42</v>
      </c>
      <c r="AG59" s="89" t="s">
        <v>932</v>
      </c>
      <c r="AH59" s="87" t="s">
        <v>601</v>
      </c>
      <c r="AI59" s="87" t="s">
        <v>933</v>
      </c>
      <c r="AJ59" s="89">
        <v>150</v>
      </c>
      <c r="AK59" s="87" t="s">
        <v>889</v>
      </c>
    </row>
    <row r="60" spans="1:37" s="87" customFormat="1" ht="15" customHeight="1">
      <c r="A60" s="87" t="s">
        <v>1094</v>
      </c>
      <c r="B60" s="87">
        <v>1</v>
      </c>
      <c r="C60" s="87" t="s">
        <v>876</v>
      </c>
      <c r="D60" s="87" t="s">
        <v>877</v>
      </c>
      <c r="E60" s="87" t="s">
        <v>1095</v>
      </c>
      <c r="F60" s="87" t="s">
        <v>879</v>
      </c>
      <c r="G60" s="87" t="s">
        <v>601</v>
      </c>
      <c r="H60" s="87" t="s">
        <v>880</v>
      </c>
      <c r="I60" s="87" t="s">
        <v>1096</v>
      </c>
      <c r="J60" s="87" t="s">
        <v>882</v>
      </c>
      <c r="K60" s="87" t="s">
        <v>882</v>
      </c>
      <c r="L60" s="87" t="s">
        <v>1097</v>
      </c>
      <c r="M60" s="87" t="s">
        <v>1098</v>
      </c>
      <c r="N60" s="87" t="s">
        <v>930</v>
      </c>
      <c r="O60" s="87" t="s">
        <v>931</v>
      </c>
      <c r="P60" s="87" t="s">
        <v>930</v>
      </c>
      <c r="Q60" s="87" t="s">
        <v>931</v>
      </c>
      <c r="R60" s="87" t="s">
        <v>882</v>
      </c>
      <c r="S60" s="87" t="s">
        <v>887</v>
      </c>
      <c r="T60" s="88">
        <v>41639</v>
      </c>
      <c r="U60" s="88">
        <v>41639</v>
      </c>
      <c r="V60" s="88">
        <v>41640</v>
      </c>
      <c r="W60" s="89">
        <v>1342917.1</v>
      </c>
      <c r="X60" s="87" t="s">
        <v>888</v>
      </c>
      <c r="Y60" s="87">
        <v>0</v>
      </c>
      <c r="Z60" s="87">
        <v>0</v>
      </c>
      <c r="AA60" s="87">
        <v>0</v>
      </c>
      <c r="AB60" s="90">
        <v>1</v>
      </c>
      <c r="AC60" s="89">
        <v>1342917.1</v>
      </c>
      <c r="AD60" s="89">
        <v>0</v>
      </c>
      <c r="AE60" s="89">
        <v>0</v>
      </c>
      <c r="AF60" s="89">
        <v>1342917.1</v>
      </c>
      <c r="AG60" s="89" t="s">
        <v>932</v>
      </c>
      <c r="AH60" s="87" t="s">
        <v>601</v>
      </c>
      <c r="AI60" s="86" t="s">
        <v>933</v>
      </c>
      <c r="AJ60" s="89">
        <v>2000</v>
      </c>
      <c r="AK60" s="87" t="s">
        <v>889</v>
      </c>
    </row>
    <row r="61" spans="1:37" s="87" customFormat="1" ht="15" customHeight="1">
      <c r="A61" s="87" t="s">
        <v>1099</v>
      </c>
      <c r="B61" s="87">
        <v>1</v>
      </c>
      <c r="C61" s="87" t="s">
        <v>876</v>
      </c>
      <c r="D61" s="87" t="s">
        <v>877</v>
      </c>
      <c r="E61" s="87" t="s">
        <v>1100</v>
      </c>
      <c r="F61" s="87" t="s">
        <v>879</v>
      </c>
      <c r="G61" s="87" t="s">
        <v>601</v>
      </c>
      <c r="H61" s="87" t="s">
        <v>880</v>
      </c>
      <c r="I61" s="87" t="s">
        <v>1101</v>
      </c>
      <c r="J61" s="87" t="s">
        <v>882</v>
      </c>
      <c r="K61" s="87" t="s">
        <v>882</v>
      </c>
      <c r="L61" s="87" t="s">
        <v>1097</v>
      </c>
      <c r="M61" s="87" t="s">
        <v>1098</v>
      </c>
      <c r="N61" s="87" t="s">
        <v>930</v>
      </c>
      <c r="O61" s="87" t="s">
        <v>931</v>
      </c>
      <c r="P61" s="87" t="s">
        <v>930</v>
      </c>
      <c r="Q61" s="87" t="s">
        <v>931</v>
      </c>
      <c r="R61" s="87" t="s">
        <v>882</v>
      </c>
      <c r="S61" s="87" t="s">
        <v>887</v>
      </c>
      <c r="T61" s="88">
        <v>41639</v>
      </c>
      <c r="U61" s="88">
        <v>41639</v>
      </c>
      <c r="V61" s="88">
        <v>41640</v>
      </c>
      <c r="W61" s="89">
        <v>2685834.19</v>
      </c>
      <c r="X61" s="87" t="s">
        <v>888</v>
      </c>
      <c r="Y61" s="87">
        <v>0</v>
      </c>
      <c r="Z61" s="87">
        <v>0</v>
      </c>
      <c r="AA61" s="87">
        <v>0</v>
      </c>
      <c r="AB61" s="90">
        <v>1</v>
      </c>
      <c r="AC61" s="89">
        <v>2685834.19</v>
      </c>
      <c r="AD61" s="89">
        <v>0</v>
      </c>
      <c r="AE61" s="89">
        <v>0</v>
      </c>
      <c r="AF61" s="89">
        <v>2685834.19</v>
      </c>
      <c r="AG61" s="89" t="s">
        <v>932</v>
      </c>
      <c r="AH61" s="87" t="s">
        <v>601</v>
      </c>
      <c r="AI61" s="86" t="s">
        <v>933</v>
      </c>
      <c r="AJ61" s="89">
        <v>2000</v>
      </c>
      <c r="AK61" s="87" t="s">
        <v>889</v>
      </c>
    </row>
    <row r="62" spans="1:37" s="87" customFormat="1" ht="15" customHeight="1">
      <c r="A62" s="87" t="s">
        <v>1102</v>
      </c>
      <c r="B62" s="87">
        <v>1</v>
      </c>
      <c r="C62" s="87" t="s">
        <v>876</v>
      </c>
      <c r="D62" s="87" t="s">
        <v>877</v>
      </c>
      <c r="E62" s="87" t="s">
        <v>1103</v>
      </c>
      <c r="F62" s="87" t="s">
        <v>879</v>
      </c>
      <c r="G62" s="87" t="s">
        <v>601</v>
      </c>
      <c r="H62" s="87" t="s">
        <v>880</v>
      </c>
      <c r="I62" s="87" t="s">
        <v>1104</v>
      </c>
      <c r="J62" s="87" t="s">
        <v>882</v>
      </c>
      <c r="K62" s="87" t="s">
        <v>882</v>
      </c>
      <c r="L62" s="87" t="s">
        <v>1105</v>
      </c>
      <c r="M62" s="87" t="s">
        <v>1106</v>
      </c>
      <c r="N62" s="87" t="s">
        <v>930</v>
      </c>
      <c r="O62" s="87" t="s">
        <v>931</v>
      </c>
      <c r="P62" s="87" t="s">
        <v>930</v>
      </c>
      <c r="Q62" s="87" t="s">
        <v>931</v>
      </c>
      <c r="R62" s="87" t="s">
        <v>882</v>
      </c>
      <c r="S62" s="87" t="s">
        <v>887</v>
      </c>
      <c r="T62" s="88">
        <v>41639</v>
      </c>
      <c r="U62" s="88">
        <v>41639</v>
      </c>
      <c r="V62" s="88">
        <v>41640</v>
      </c>
      <c r="W62" s="89">
        <v>3649330.64</v>
      </c>
      <c r="X62" s="87" t="s">
        <v>888</v>
      </c>
      <c r="Y62" s="87">
        <v>0</v>
      </c>
      <c r="Z62" s="87">
        <v>0</v>
      </c>
      <c r="AA62" s="87">
        <v>0</v>
      </c>
      <c r="AB62" s="90">
        <v>1</v>
      </c>
      <c r="AC62" s="89">
        <v>3649330.64</v>
      </c>
      <c r="AD62" s="89">
        <v>0</v>
      </c>
      <c r="AE62" s="89">
        <v>0</v>
      </c>
      <c r="AF62" s="89">
        <v>3649330.64</v>
      </c>
      <c r="AG62" s="89" t="s">
        <v>932</v>
      </c>
      <c r="AH62" s="87" t="s">
        <v>601</v>
      </c>
      <c r="AI62" s="86" t="s">
        <v>933</v>
      </c>
      <c r="AJ62" s="89">
        <v>50000</v>
      </c>
      <c r="AK62" s="87" t="s">
        <v>889</v>
      </c>
    </row>
    <row r="63" spans="1:37" s="87" customFormat="1" ht="15" customHeight="1">
      <c r="A63" s="87" t="s">
        <v>1107</v>
      </c>
      <c r="B63" s="87">
        <v>1</v>
      </c>
      <c r="C63" s="87" t="s">
        <v>876</v>
      </c>
      <c r="D63" s="87" t="s">
        <v>877</v>
      </c>
      <c r="E63" s="87" t="s">
        <v>1108</v>
      </c>
      <c r="F63" s="87" t="s">
        <v>879</v>
      </c>
      <c r="G63" s="87" t="s">
        <v>601</v>
      </c>
      <c r="H63" s="87" t="s">
        <v>880</v>
      </c>
      <c r="I63" s="87" t="s">
        <v>1109</v>
      </c>
      <c r="J63" s="87" t="s">
        <v>882</v>
      </c>
      <c r="K63" s="87" t="s">
        <v>882</v>
      </c>
      <c r="L63" s="87" t="s">
        <v>1110</v>
      </c>
      <c r="M63" s="87" t="s">
        <v>1111</v>
      </c>
      <c r="N63" s="87" t="s">
        <v>930</v>
      </c>
      <c r="O63" s="87" t="s">
        <v>931</v>
      </c>
      <c r="P63" s="87" t="s">
        <v>930</v>
      </c>
      <c r="Q63" s="87" t="s">
        <v>931</v>
      </c>
      <c r="R63" s="87" t="s">
        <v>882</v>
      </c>
      <c r="S63" s="87" t="s">
        <v>887</v>
      </c>
      <c r="T63" s="88">
        <v>41639</v>
      </c>
      <c r="U63" s="88">
        <v>41639</v>
      </c>
      <c r="V63" s="88">
        <v>41640</v>
      </c>
      <c r="W63" s="89">
        <v>243288.72</v>
      </c>
      <c r="X63" s="87" t="s">
        <v>888</v>
      </c>
      <c r="Y63" s="87">
        <v>0</v>
      </c>
      <c r="Z63" s="87">
        <v>0</v>
      </c>
      <c r="AA63" s="87">
        <v>0</v>
      </c>
      <c r="AB63" s="90">
        <v>1</v>
      </c>
      <c r="AC63" s="89">
        <v>243288.72</v>
      </c>
      <c r="AD63" s="89">
        <v>0</v>
      </c>
      <c r="AE63" s="89">
        <v>0</v>
      </c>
      <c r="AF63" s="89">
        <v>243288.72</v>
      </c>
      <c r="AG63" s="89" t="s">
        <v>932</v>
      </c>
      <c r="AH63" s="87" t="s">
        <v>601</v>
      </c>
      <c r="AI63" s="86" t="s">
        <v>933</v>
      </c>
      <c r="AJ63" s="89">
        <v>500</v>
      </c>
      <c r="AK63" s="87" t="s">
        <v>889</v>
      </c>
    </row>
    <row r="64" spans="1:37" s="87" customFormat="1" ht="15" customHeight="1">
      <c r="A64" s="87" t="s">
        <v>1112</v>
      </c>
      <c r="B64" s="87">
        <v>1</v>
      </c>
      <c r="C64" s="87" t="s">
        <v>876</v>
      </c>
      <c r="D64" s="87" t="s">
        <v>877</v>
      </c>
      <c r="E64" s="87" t="s">
        <v>1113</v>
      </c>
      <c r="F64" s="87" t="s">
        <v>879</v>
      </c>
      <c r="G64" s="87" t="s">
        <v>601</v>
      </c>
      <c r="H64" s="87" t="s">
        <v>880</v>
      </c>
      <c r="I64" s="87" t="s">
        <v>1114</v>
      </c>
      <c r="J64" s="87" t="s">
        <v>882</v>
      </c>
      <c r="K64" s="87" t="s">
        <v>882</v>
      </c>
      <c r="L64" s="87" t="s">
        <v>926</v>
      </c>
      <c r="M64" s="87" t="s">
        <v>927</v>
      </c>
      <c r="N64" s="87" t="s">
        <v>928</v>
      </c>
      <c r="O64" s="87" t="s">
        <v>929</v>
      </c>
      <c r="P64" s="87" t="s">
        <v>930</v>
      </c>
      <c r="Q64" s="87" t="s">
        <v>931</v>
      </c>
      <c r="R64" s="87" t="s">
        <v>882</v>
      </c>
      <c r="S64" s="87" t="s">
        <v>887</v>
      </c>
      <c r="T64" s="88">
        <v>41639</v>
      </c>
      <c r="U64" s="88">
        <v>41639</v>
      </c>
      <c r="V64" s="88">
        <v>41640</v>
      </c>
      <c r="W64" s="89">
        <v>145973.23000000001</v>
      </c>
      <c r="X64" s="87" t="s">
        <v>888</v>
      </c>
      <c r="Y64" s="87">
        <v>0</v>
      </c>
      <c r="Z64" s="87">
        <v>0</v>
      </c>
      <c r="AA64" s="87">
        <v>0</v>
      </c>
      <c r="AB64" s="90">
        <v>1</v>
      </c>
      <c r="AC64" s="89">
        <v>145973.23000000001</v>
      </c>
      <c r="AD64" s="89">
        <v>0</v>
      </c>
      <c r="AE64" s="89">
        <v>0</v>
      </c>
      <c r="AF64" s="89">
        <v>145973.23000000001</v>
      </c>
      <c r="AG64" s="89" t="s">
        <v>932</v>
      </c>
      <c r="AH64" s="87" t="s">
        <v>601</v>
      </c>
      <c r="AI64" s="87" t="s">
        <v>933</v>
      </c>
      <c r="AJ64" s="89">
        <v>700</v>
      </c>
      <c r="AK64" s="87" t="s">
        <v>889</v>
      </c>
    </row>
    <row r="65" spans="1:37" s="87" customFormat="1" ht="15" customHeight="1">
      <c r="A65" s="87" t="s">
        <v>1115</v>
      </c>
      <c r="B65" s="87">
        <v>1</v>
      </c>
      <c r="C65" s="87" t="s">
        <v>876</v>
      </c>
      <c r="D65" s="87" t="s">
        <v>877</v>
      </c>
      <c r="E65" s="87" t="s">
        <v>1116</v>
      </c>
      <c r="F65" s="87" t="s">
        <v>879</v>
      </c>
      <c r="G65" s="87" t="s">
        <v>601</v>
      </c>
      <c r="H65" s="87" t="s">
        <v>880</v>
      </c>
      <c r="I65" s="87" t="s">
        <v>1117</v>
      </c>
      <c r="J65" s="87" t="s">
        <v>882</v>
      </c>
      <c r="K65" s="87" t="s">
        <v>882</v>
      </c>
      <c r="L65" s="87" t="s">
        <v>926</v>
      </c>
      <c r="M65" s="87" t="s">
        <v>927</v>
      </c>
      <c r="N65" s="87" t="s">
        <v>928</v>
      </c>
      <c r="O65" s="87" t="s">
        <v>929</v>
      </c>
      <c r="P65" s="87" t="s">
        <v>930</v>
      </c>
      <c r="Q65" s="87" t="s">
        <v>931</v>
      </c>
      <c r="R65" s="87" t="s">
        <v>882</v>
      </c>
      <c r="S65" s="87" t="s">
        <v>887</v>
      </c>
      <c r="T65" s="88">
        <v>41639</v>
      </c>
      <c r="U65" s="88">
        <v>41639</v>
      </c>
      <c r="V65" s="88">
        <v>41640</v>
      </c>
      <c r="W65" s="89">
        <v>268583.42</v>
      </c>
      <c r="X65" s="87" t="s">
        <v>888</v>
      </c>
      <c r="Y65" s="87">
        <v>0</v>
      </c>
      <c r="Z65" s="87">
        <v>0</v>
      </c>
      <c r="AA65" s="87">
        <v>0</v>
      </c>
      <c r="AB65" s="90">
        <v>1</v>
      </c>
      <c r="AC65" s="89">
        <v>268583.42</v>
      </c>
      <c r="AD65" s="89">
        <v>0</v>
      </c>
      <c r="AE65" s="89">
        <v>0</v>
      </c>
      <c r="AF65" s="89">
        <v>268583.42</v>
      </c>
      <c r="AG65" s="89" t="s">
        <v>932</v>
      </c>
      <c r="AH65" s="87" t="s">
        <v>601</v>
      </c>
      <c r="AI65" s="87" t="s">
        <v>933</v>
      </c>
      <c r="AJ65" s="89">
        <v>150</v>
      </c>
      <c r="AK65" s="87" t="s">
        <v>889</v>
      </c>
    </row>
    <row r="66" spans="1:37" s="87" customFormat="1" ht="15" customHeight="1">
      <c r="A66" s="87" t="s">
        <v>1118</v>
      </c>
      <c r="B66" s="87">
        <v>1</v>
      </c>
      <c r="C66" s="87" t="s">
        <v>876</v>
      </c>
      <c r="D66" s="87" t="s">
        <v>877</v>
      </c>
      <c r="E66" s="87" t="s">
        <v>1119</v>
      </c>
      <c r="F66" s="87" t="s">
        <v>879</v>
      </c>
      <c r="G66" s="87" t="s">
        <v>601</v>
      </c>
      <c r="H66" s="87" t="s">
        <v>880</v>
      </c>
      <c r="I66" s="87" t="s">
        <v>1120</v>
      </c>
      <c r="J66" s="87" t="s">
        <v>882</v>
      </c>
      <c r="K66" s="87" t="s">
        <v>882</v>
      </c>
      <c r="L66" s="87" t="s">
        <v>926</v>
      </c>
      <c r="M66" s="87" t="s">
        <v>927</v>
      </c>
      <c r="N66" s="87" t="s">
        <v>928</v>
      </c>
      <c r="O66" s="87" t="s">
        <v>929</v>
      </c>
      <c r="P66" s="87" t="s">
        <v>930</v>
      </c>
      <c r="Q66" s="87" t="s">
        <v>931</v>
      </c>
      <c r="R66" s="87" t="s">
        <v>882</v>
      </c>
      <c r="S66" s="87" t="s">
        <v>887</v>
      </c>
      <c r="T66" s="88">
        <v>41639</v>
      </c>
      <c r="U66" s="88">
        <v>41639</v>
      </c>
      <c r="V66" s="88">
        <v>41640</v>
      </c>
      <c r="W66" s="89">
        <v>170302.1</v>
      </c>
      <c r="X66" s="87" t="s">
        <v>888</v>
      </c>
      <c r="Y66" s="87">
        <v>0</v>
      </c>
      <c r="Z66" s="87">
        <v>0</v>
      </c>
      <c r="AA66" s="87">
        <v>0</v>
      </c>
      <c r="AB66" s="90">
        <v>1</v>
      </c>
      <c r="AC66" s="89">
        <v>170302.1</v>
      </c>
      <c r="AD66" s="89">
        <v>0</v>
      </c>
      <c r="AE66" s="89">
        <v>0</v>
      </c>
      <c r="AF66" s="89">
        <v>170302.1</v>
      </c>
      <c r="AG66" s="89" t="s">
        <v>932</v>
      </c>
      <c r="AH66" s="87" t="s">
        <v>601</v>
      </c>
      <c r="AI66" s="87" t="s">
        <v>933</v>
      </c>
      <c r="AJ66" s="89">
        <v>1000</v>
      </c>
      <c r="AK66" s="87" t="s">
        <v>889</v>
      </c>
    </row>
    <row r="67" spans="1:37" s="87" customFormat="1" ht="15" customHeight="1">
      <c r="A67" s="87" t="s">
        <v>1121</v>
      </c>
      <c r="B67" s="87">
        <v>1</v>
      </c>
      <c r="C67" s="87" t="s">
        <v>876</v>
      </c>
      <c r="D67" s="87" t="s">
        <v>877</v>
      </c>
      <c r="E67" s="87" t="s">
        <v>1122</v>
      </c>
      <c r="F67" s="87" t="s">
        <v>879</v>
      </c>
      <c r="G67" s="87" t="s">
        <v>601</v>
      </c>
      <c r="H67" s="87" t="s">
        <v>880</v>
      </c>
      <c r="I67" s="87" t="s">
        <v>1123</v>
      </c>
      <c r="J67" s="87" t="s">
        <v>882</v>
      </c>
      <c r="K67" s="87" t="s">
        <v>882</v>
      </c>
      <c r="L67" s="87" t="s">
        <v>977</v>
      </c>
      <c r="M67" s="87" t="s">
        <v>978</v>
      </c>
      <c r="N67" s="87" t="s">
        <v>930</v>
      </c>
      <c r="O67" s="87" t="s">
        <v>931</v>
      </c>
      <c r="P67" s="87" t="s">
        <v>930</v>
      </c>
      <c r="Q67" s="87" t="s">
        <v>931</v>
      </c>
      <c r="R67" s="87" t="s">
        <v>882</v>
      </c>
      <c r="S67" s="87" t="s">
        <v>887</v>
      </c>
      <c r="T67" s="88">
        <v>41639</v>
      </c>
      <c r="U67" s="88">
        <v>41639</v>
      </c>
      <c r="V67" s="88">
        <v>41640</v>
      </c>
      <c r="W67" s="89">
        <v>121644.35</v>
      </c>
      <c r="X67" s="87" t="s">
        <v>888</v>
      </c>
      <c r="Y67" s="87">
        <v>0</v>
      </c>
      <c r="Z67" s="87">
        <v>0</v>
      </c>
      <c r="AA67" s="87">
        <v>0</v>
      </c>
      <c r="AB67" s="90">
        <v>1</v>
      </c>
      <c r="AC67" s="89">
        <v>121644.35</v>
      </c>
      <c r="AD67" s="89">
        <v>0</v>
      </c>
      <c r="AE67" s="89">
        <v>0</v>
      </c>
      <c r="AF67" s="89">
        <v>121644.35</v>
      </c>
      <c r="AG67" s="89" t="s">
        <v>932</v>
      </c>
      <c r="AH67" s="87" t="s">
        <v>601</v>
      </c>
      <c r="AI67" s="86" t="s">
        <v>933</v>
      </c>
      <c r="AJ67" s="89">
        <v>500</v>
      </c>
      <c r="AK67" s="87" t="s">
        <v>889</v>
      </c>
    </row>
    <row r="68" spans="1:37" s="87" customFormat="1" ht="15" customHeight="1">
      <c r="A68" s="87" t="s">
        <v>1124</v>
      </c>
      <c r="B68" s="87">
        <v>1</v>
      </c>
      <c r="C68" s="87" t="s">
        <v>876</v>
      </c>
      <c r="D68" s="87" t="s">
        <v>877</v>
      </c>
      <c r="E68" s="87" t="s">
        <v>1125</v>
      </c>
      <c r="F68" s="87" t="s">
        <v>879</v>
      </c>
      <c r="G68" s="87" t="s">
        <v>601</v>
      </c>
      <c r="H68" s="87" t="s">
        <v>880</v>
      </c>
      <c r="I68" s="87" t="s">
        <v>1126</v>
      </c>
      <c r="J68" s="87" t="s">
        <v>882</v>
      </c>
      <c r="K68" s="87" t="s">
        <v>882</v>
      </c>
      <c r="L68" s="87" t="s">
        <v>1127</v>
      </c>
      <c r="M68" s="87" t="s">
        <v>1128</v>
      </c>
      <c r="N68" s="87" t="s">
        <v>930</v>
      </c>
      <c r="O68" s="87" t="s">
        <v>931</v>
      </c>
      <c r="P68" s="87" t="s">
        <v>930</v>
      </c>
      <c r="Q68" s="87" t="s">
        <v>931</v>
      </c>
      <c r="R68" s="87" t="s">
        <v>882</v>
      </c>
      <c r="S68" s="87" t="s">
        <v>887</v>
      </c>
      <c r="T68" s="88">
        <v>41639</v>
      </c>
      <c r="U68" s="88">
        <v>41639</v>
      </c>
      <c r="V68" s="88">
        <v>41640</v>
      </c>
      <c r="W68" s="89">
        <v>1703020.96</v>
      </c>
      <c r="X68" s="87" t="s">
        <v>888</v>
      </c>
      <c r="Y68" s="87">
        <v>0</v>
      </c>
      <c r="Z68" s="87">
        <v>0</v>
      </c>
      <c r="AA68" s="87">
        <v>0</v>
      </c>
      <c r="AB68" s="90">
        <v>1</v>
      </c>
      <c r="AC68" s="89">
        <v>1703020.96</v>
      </c>
      <c r="AD68" s="89">
        <v>0</v>
      </c>
      <c r="AE68" s="89">
        <v>0</v>
      </c>
      <c r="AF68" s="89">
        <v>1703020.96</v>
      </c>
      <c r="AG68" s="89" t="s">
        <v>932</v>
      </c>
      <c r="AH68" s="87" t="s">
        <v>601</v>
      </c>
      <c r="AI68" s="86" t="s">
        <v>933</v>
      </c>
      <c r="AJ68" s="89">
        <v>18000</v>
      </c>
      <c r="AK68" s="87" t="s">
        <v>889</v>
      </c>
    </row>
    <row r="69" spans="1:37" s="87" customFormat="1" ht="15" customHeight="1">
      <c r="A69" s="87" t="s">
        <v>1129</v>
      </c>
      <c r="B69" s="87">
        <v>1</v>
      </c>
      <c r="C69" s="87" t="s">
        <v>876</v>
      </c>
      <c r="D69" s="87" t="s">
        <v>877</v>
      </c>
      <c r="E69" s="87" t="s">
        <v>1130</v>
      </c>
      <c r="F69" s="87" t="s">
        <v>879</v>
      </c>
      <c r="G69" s="87" t="s">
        <v>601</v>
      </c>
      <c r="H69" s="87" t="s">
        <v>880</v>
      </c>
      <c r="I69" s="87" t="s">
        <v>1131</v>
      </c>
      <c r="J69" s="87" t="s">
        <v>882</v>
      </c>
      <c r="K69" s="87" t="s">
        <v>882</v>
      </c>
      <c r="L69" s="87" t="s">
        <v>1132</v>
      </c>
      <c r="M69" s="87" t="s">
        <v>1133</v>
      </c>
      <c r="N69" s="87" t="s">
        <v>930</v>
      </c>
      <c r="O69" s="87" t="s">
        <v>931</v>
      </c>
      <c r="P69" s="87" t="s">
        <v>930</v>
      </c>
      <c r="Q69" s="87" t="s">
        <v>931</v>
      </c>
      <c r="R69" s="87" t="s">
        <v>882</v>
      </c>
      <c r="S69" s="87" t="s">
        <v>887</v>
      </c>
      <c r="T69" s="88">
        <v>41639</v>
      </c>
      <c r="U69" s="88">
        <v>41639</v>
      </c>
      <c r="V69" s="88">
        <v>41640</v>
      </c>
      <c r="W69" s="89">
        <v>729866.13</v>
      </c>
      <c r="X69" s="87" t="s">
        <v>888</v>
      </c>
      <c r="Y69" s="87">
        <v>0</v>
      </c>
      <c r="Z69" s="87">
        <v>0</v>
      </c>
      <c r="AA69" s="87">
        <v>0</v>
      </c>
      <c r="AB69" s="90">
        <v>1</v>
      </c>
      <c r="AC69" s="89">
        <v>729866.13</v>
      </c>
      <c r="AD69" s="89">
        <v>0</v>
      </c>
      <c r="AE69" s="89">
        <v>0</v>
      </c>
      <c r="AF69" s="89">
        <v>729866.13</v>
      </c>
      <c r="AG69" s="89" t="s">
        <v>932</v>
      </c>
      <c r="AH69" s="87" t="s">
        <v>601</v>
      </c>
      <c r="AI69" s="86" t="s">
        <v>933</v>
      </c>
      <c r="AJ69" s="89">
        <v>5000</v>
      </c>
      <c r="AK69" s="87" t="s">
        <v>889</v>
      </c>
    </row>
    <row r="70" spans="1:37" s="87" customFormat="1" ht="15" customHeight="1">
      <c r="A70" s="87" t="s">
        <v>1134</v>
      </c>
      <c r="B70" s="87">
        <v>1</v>
      </c>
      <c r="C70" s="87" t="s">
        <v>876</v>
      </c>
      <c r="D70" s="87" t="s">
        <v>877</v>
      </c>
      <c r="E70" s="87" t="s">
        <v>1135</v>
      </c>
      <c r="F70" s="87" t="s">
        <v>879</v>
      </c>
      <c r="G70" s="87" t="s">
        <v>601</v>
      </c>
      <c r="H70" s="87" t="s">
        <v>880</v>
      </c>
      <c r="I70" s="87" t="s">
        <v>1136</v>
      </c>
      <c r="J70" s="87" t="s">
        <v>882</v>
      </c>
      <c r="K70" s="87" t="s">
        <v>882</v>
      </c>
      <c r="L70" s="87" t="s">
        <v>926</v>
      </c>
      <c r="M70" s="87" t="s">
        <v>927</v>
      </c>
      <c r="N70" s="87" t="s">
        <v>928</v>
      </c>
      <c r="O70" s="87" t="s">
        <v>929</v>
      </c>
      <c r="P70" s="87" t="s">
        <v>930</v>
      </c>
      <c r="Q70" s="87" t="s">
        <v>931</v>
      </c>
      <c r="R70" s="87" t="s">
        <v>882</v>
      </c>
      <c r="S70" s="87" t="s">
        <v>887</v>
      </c>
      <c r="T70" s="88">
        <v>41639</v>
      </c>
      <c r="U70" s="88">
        <v>41639</v>
      </c>
      <c r="V70" s="88">
        <v>41640</v>
      </c>
      <c r="W70" s="89">
        <v>729866.13</v>
      </c>
      <c r="X70" s="87" t="s">
        <v>888</v>
      </c>
      <c r="Y70" s="87">
        <v>0</v>
      </c>
      <c r="Z70" s="87">
        <v>0</v>
      </c>
      <c r="AA70" s="87">
        <v>0</v>
      </c>
      <c r="AB70" s="90">
        <v>1</v>
      </c>
      <c r="AC70" s="89">
        <v>729866.13</v>
      </c>
      <c r="AD70" s="89">
        <v>0</v>
      </c>
      <c r="AE70" s="89">
        <v>0</v>
      </c>
      <c r="AF70" s="89">
        <v>729866.13</v>
      </c>
      <c r="AG70" s="89" t="s">
        <v>932</v>
      </c>
      <c r="AH70" s="87" t="s">
        <v>601</v>
      </c>
      <c r="AI70" s="87" t="s">
        <v>933</v>
      </c>
      <c r="AJ70" s="89">
        <v>5000</v>
      </c>
      <c r="AK70" s="87" t="s">
        <v>889</v>
      </c>
    </row>
    <row r="71" spans="1:37" s="87" customFormat="1" ht="15" customHeight="1">
      <c r="A71" s="87" t="s">
        <v>1137</v>
      </c>
      <c r="B71" s="87">
        <v>1</v>
      </c>
      <c r="C71" s="87" t="s">
        <v>876</v>
      </c>
      <c r="D71" s="87" t="s">
        <v>877</v>
      </c>
      <c r="E71" s="87" t="s">
        <v>1138</v>
      </c>
      <c r="F71" s="87" t="s">
        <v>879</v>
      </c>
      <c r="G71" s="87" t="s">
        <v>601</v>
      </c>
      <c r="H71" s="87" t="s">
        <v>880</v>
      </c>
      <c r="I71" s="87" t="s">
        <v>1139</v>
      </c>
      <c r="J71" s="87" t="s">
        <v>882</v>
      </c>
      <c r="K71" s="87" t="s">
        <v>882</v>
      </c>
      <c r="L71" s="87" t="s">
        <v>926</v>
      </c>
      <c r="M71" s="87" t="s">
        <v>927</v>
      </c>
      <c r="N71" s="87" t="s">
        <v>928</v>
      </c>
      <c r="O71" s="87" t="s">
        <v>929</v>
      </c>
      <c r="P71" s="87" t="s">
        <v>930</v>
      </c>
      <c r="Q71" s="87" t="s">
        <v>931</v>
      </c>
      <c r="R71" s="87" t="s">
        <v>882</v>
      </c>
      <c r="S71" s="87" t="s">
        <v>887</v>
      </c>
      <c r="T71" s="88">
        <v>41639</v>
      </c>
      <c r="U71" s="88">
        <v>41639</v>
      </c>
      <c r="V71" s="88">
        <v>41640</v>
      </c>
      <c r="W71" s="89">
        <v>1342917.1</v>
      </c>
      <c r="X71" s="87" t="s">
        <v>888</v>
      </c>
      <c r="Y71" s="87">
        <v>0</v>
      </c>
      <c r="Z71" s="87">
        <v>0</v>
      </c>
      <c r="AA71" s="87">
        <v>0</v>
      </c>
      <c r="AB71" s="90">
        <v>1</v>
      </c>
      <c r="AC71" s="89">
        <v>1342917.1</v>
      </c>
      <c r="AD71" s="89">
        <v>0</v>
      </c>
      <c r="AE71" s="89">
        <v>0</v>
      </c>
      <c r="AF71" s="89">
        <v>1342917.1</v>
      </c>
      <c r="AG71" s="89" t="s">
        <v>932</v>
      </c>
      <c r="AH71" s="87" t="s">
        <v>601</v>
      </c>
      <c r="AI71" s="87" t="s">
        <v>933</v>
      </c>
      <c r="AJ71" s="89">
        <v>3000</v>
      </c>
      <c r="AK71" s="87" t="s">
        <v>889</v>
      </c>
    </row>
    <row r="72" spans="1:37" s="87" customFormat="1" ht="15" customHeight="1">
      <c r="A72" s="87" t="s">
        <v>1140</v>
      </c>
      <c r="B72" s="87">
        <v>1</v>
      </c>
      <c r="C72" s="87" t="s">
        <v>876</v>
      </c>
      <c r="D72" s="87" t="s">
        <v>877</v>
      </c>
      <c r="E72" s="87" t="s">
        <v>1141</v>
      </c>
      <c r="F72" s="87" t="s">
        <v>879</v>
      </c>
      <c r="G72" s="87" t="s">
        <v>601</v>
      </c>
      <c r="H72" s="87" t="s">
        <v>880</v>
      </c>
      <c r="I72" s="87" t="s">
        <v>1142</v>
      </c>
      <c r="J72" s="87" t="s">
        <v>882</v>
      </c>
      <c r="K72" s="87" t="s">
        <v>882</v>
      </c>
      <c r="L72" s="87" t="s">
        <v>1143</v>
      </c>
      <c r="M72" s="87" t="s">
        <v>1144</v>
      </c>
      <c r="N72" s="87" t="s">
        <v>930</v>
      </c>
      <c r="O72" s="87" t="s">
        <v>931</v>
      </c>
      <c r="P72" s="87" t="s">
        <v>930</v>
      </c>
      <c r="Q72" s="87" t="s">
        <v>931</v>
      </c>
      <c r="R72" s="87" t="s">
        <v>882</v>
      </c>
      <c r="S72" s="87" t="s">
        <v>887</v>
      </c>
      <c r="T72" s="88">
        <v>41639</v>
      </c>
      <c r="U72" s="88">
        <v>41639</v>
      </c>
      <c r="V72" s="88">
        <v>41640</v>
      </c>
      <c r="W72" s="89">
        <v>268583.42</v>
      </c>
      <c r="X72" s="87" t="s">
        <v>888</v>
      </c>
      <c r="Y72" s="87">
        <v>0</v>
      </c>
      <c r="Z72" s="87">
        <v>0</v>
      </c>
      <c r="AA72" s="87">
        <v>0</v>
      </c>
      <c r="AB72" s="90">
        <v>1</v>
      </c>
      <c r="AC72" s="89">
        <v>268583.42</v>
      </c>
      <c r="AD72" s="89">
        <v>0</v>
      </c>
      <c r="AE72" s="89">
        <v>0</v>
      </c>
      <c r="AF72" s="89">
        <v>268583.42</v>
      </c>
      <c r="AG72" s="89" t="s">
        <v>932</v>
      </c>
      <c r="AH72" s="87" t="s">
        <v>601</v>
      </c>
      <c r="AI72" s="86" t="s">
        <v>933</v>
      </c>
      <c r="AJ72" s="89">
        <v>2000</v>
      </c>
      <c r="AK72" s="87" t="s">
        <v>889</v>
      </c>
    </row>
    <row r="73" spans="1:37" s="87" customFormat="1" ht="15" customHeight="1">
      <c r="A73" s="87" t="s">
        <v>1145</v>
      </c>
      <c r="B73" s="87">
        <v>1</v>
      </c>
      <c r="C73" s="87" t="s">
        <v>876</v>
      </c>
      <c r="D73" s="87" t="s">
        <v>877</v>
      </c>
      <c r="E73" s="87" t="s">
        <v>1146</v>
      </c>
      <c r="F73" s="87" t="s">
        <v>879</v>
      </c>
      <c r="G73" s="87" t="s">
        <v>601</v>
      </c>
      <c r="H73" s="87" t="s">
        <v>880</v>
      </c>
      <c r="I73" s="87" t="s">
        <v>1147</v>
      </c>
      <c r="J73" s="87" t="s">
        <v>882</v>
      </c>
      <c r="K73" s="87" t="s">
        <v>882</v>
      </c>
      <c r="L73" s="87" t="s">
        <v>1143</v>
      </c>
      <c r="M73" s="87" t="s">
        <v>1144</v>
      </c>
      <c r="N73" s="87" t="s">
        <v>930</v>
      </c>
      <c r="O73" s="87" t="s">
        <v>931</v>
      </c>
      <c r="P73" s="87" t="s">
        <v>930</v>
      </c>
      <c r="Q73" s="87" t="s">
        <v>931</v>
      </c>
      <c r="R73" s="87" t="s">
        <v>882</v>
      </c>
      <c r="S73" s="87" t="s">
        <v>887</v>
      </c>
      <c r="T73" s="88">
        <v>41639</v>
      </c>
      <c r="U73" s="88">
        <v>41639</v>
      </c>
      <c r="V73" s="88">
        <v>41640</v>
      </c>
      <c r="W73" s="89">
        <v>486577.42</v>
      </c>
      <c r="X73" s="87" t="s">
        <v>888</v>
      </c>
      <c r="Y73" s="87">
        <v>0</v>
      </c>
      <c r="Z73" s="87">
        <v>0</v>
      </c>
      <c r="AA73" s="87">
        <v>0</v>
      </c>
      <c r="AB73" s="90">
        <v>1</v>
      </c>
      <c r="AC73" s="89">
        <v>486577.42</v>
      </c>
      <c r="AD73" s="89">
        <v>0</v>
      </c>
      <c r="AE73" s="89">
        <v>0</v>
      </c>
      <c r="AF73" s="89">
        <v>486577.42</v>
      </c>
      <c r="AG73" s="89" t="s">
        <v>932</v>
      </c>
      <c r="AH73" s="87" t="s">
        <v>601</v>
      </c>
      <c r="AI73" s="86" t="s">
        <v>933</v>
      </c>
      <c r="AJ73" s="89">
        <v>1500</v>
      </c>
      <c r="AK73" s="87" t="s">
        <v>889</v>
      </c>
    </row>
    <row r="74" spans="1:37" s="87" customFormat="1" ht="15" customHeight="1">
      <c r="A74" s="87" t="s">
        <v>1148</v>
      </c>
      <c r="B74" s="87">
        <v>1</v>
      </c>
      <c r="C74" s="87" t="s">
        <v>876</v>
      </c>
      <c r="D74" s="87" t="s">
        <v>877</v>
      </c>
      <c r="E74" s="87" t="s">
        <v>942</v>
      </c>
      <c r="F74" s="87" t="s">
        <v>879</v>
      </c>
      <c r="G74" s="87" t="s">
        <v>601</v>
      </c>
      <c r="H74" s="87" t="s">
        <v>880</v>
      </c>
      <c r="I74" s="87" t="s">
        <v>1149</v>
      </c>
      <c r="J74" s="87" t="s">
        <v>882</v>
      </c>
      <c r="K74" s="87" t="s">
        <v>882</v>
      </c>
      <c r="L74" s="87" t="s">
        <v>1150</v>
      </c>
      <c r="M74" s="87" t="s">
        <v>1151</v>
      </c>
      <c r="N74" s="87" t="s">
        <v>930</v>
      </c>
      <c r="O74" s="87" t="s">
        <v>931</v>
      </c>
      <c r="P74" s="87" t="s">
        <v>930</v>
      </c>
      <c r="Q74" s="87" t="s">
        <v>931</v>
      </c>
      <c r="R74" s="87" t="s">
        <v>882</v>
      </c>
      <c r="S74" s="87" t="s">
        <v>887</v>
      </c>
      <c r="T74" s="88">
        <v>41639</v>
      </c>
      <c r="U74" s="88">
        <v>41639</v>
      </c>
      <c r="V74" s="88">
        <v>41640</v>
      </c>
      <c r="W74" s="89">
        <v>145973.23000000001</v>
      </c>
      <c r="X74" s="87" t="s">
        <v>888</v>
      </c>
      <c r="Y74" s="87">
        <v>0</v>
      </c>
      <c r="Z74" s="87">
        <v>0</v>
      </c>
      <c r="AA74" s="87">
        <v>0</v>
      </c>
      <c r="AB74" s="90">
        <v>1</v>
      </c>
      <c r="AC74" s="89">
        <v>145973.23000000001</v>
      </c>
      <c r="AD74" s="89">
        <v>0</v>
      </c>
      <c r="AE74" s="89">
        <v>0</v>
      </c>
      <c r="AF74" s="89">
        <v>145973.23000000001</v>
      </c>
      <c r="AG74" s="89" t="s">
        <v>932</v>
      </c>
      <c r="AH74" s="87" t="s">
        <v>601</v>
      </c>
      <c r="AI74" s="86" t="s">
        <v>933</v>
      </c>
      <c r="AJ74" s="89">
        <v>500</v>
      </c>
      <c r="AK74" s="87" t="s">
        <v>889</v>
      </c>
    </row>
    <row r="75" spans="1:37" s="87" customFormat="1" ht="15" customHeight="1">
      <c r="A75" s="87" t="s">
        <v>1152</v>
      </c>
      <c r="B75" s="87">
        <v>1</v>
      </c>
      <c r="C75" s="87" t="s">
        <v>876</v>
      </c>
      <c r="D75" s="87" t="s">
        <v>877</v>
      </c>
      <c r="E75" s="87" t="s">
        <v>1153</v>
      </c>
      <c r="F75" s="87" t="s">
        <v>879</v>
      </c>
      <c r="G75" s="87" t="s">
        <v>601</v>
      </c>
      <c r="H75" s="87" t="s">
        <v>880</v>
      </c>
      <c r="I75" s="87" t="s">
        <v>1154</v>
      </c>
      <c r="J75" s="87" t="s">
        <v>882</v>
      </c>
      <c r="K75" s="87" t="s">
        <v>882</v>
      </c>
      <c r="L75" s="87" t="s">
        <v>1155</v>
      </c>
      <c r="M75" s="87" t="s">
        <v>1156</v>
      </c>
      <c r="N75" s="87" t="s">
        <v>930</v>
      </c>
      <c r="O75" s="87" t="s">
        <v>931</v>
      </c>
      <c r="P75" s="87" t="s">
        <v>930</v>
      </c>
      <c r="Q75" s="87" t="s">
        <v>931</v>
      </c>
      <c r="R75" s="87" t="s">
        <v>882</v>
      </c>
      <c r="S75" s="87" t="s">
        <v>887</v>
      </c>
      <c r="T75" s="88">
        <v>41639</v>
      </c>
      <c r="U75" s="88">
        <v>41639</v>
      </c>
      <c r="V75" s="88">
        <v>41640</v>
      </c>
      <c r="W75" s="89">
        <v>243288.71</v>
      </c>
      <c r="X75" s="87" t="s">
        <v>888</v>
      </c>
      <c r="Y75" s="87">
        <v>0</v>
      </c>
      <c r="Z75" s="87">
        <v>0</v>
      </c>
      <c r="AA75" s="87">
        <v>0</v>
      </c>
      <c r="AB75" s="90">
        <v>1</v>
      </c>
      <c r="AC75" s="89">
        <v>243288.71</v>
      </c>
      <c r="AD75" s="89">
        <v>0</v>
      </c>
      <c r="AE75" s="89">
        <v>0</v>
      </c>
      <c r="AF75" s="89">
        <v>243288.71</v>
      </c>
      <c r="AG75" s="89" t="s">
        <v>932</v>
      </c>
      <c r="AH75" s="87" t="s">
        <v>601</v>
      </c>
      <c r="AI75" s="86" t="s">
        <v>933</v>
      </c>
      <c r="AJ75" s="89">
        <v>4000</v>
      </c>
      <c r="AK75" s="87" t="s">
        <v>889</v>
      </c>
    </row>
    <row r="76" spans="1:37" s="87" customFormat="1" ht="15" customHeight="1">
      <c r="A76" s="87" t="s">
        <v>1157</v>
      </c>
      <c r="B76" s="87">
        <v>1</v>
      </c>
      <c r="C76" s="87" t="s">
        <v>876</v>
      </c>
      <c r="D76" s="87" t="s">
        <v>877</v>
      </c>
      <c r="E76" s="87" t="s">
        <v>1158</v>
      </c>
      <c r="F76" s="87" t="s">
        <v>879</v>
      </c>
      <c r="G76" s="87" t="s">
        <v>601</v>
      </c>
      <c r="H76" s="87" t="s">
        <v>880</v>
      </c>
      <c r="I76" s="87" t="s">
        <v>1159</v>
      </c>
      <c r="J76" s="87" t="s">
        <v>882</v>
      </c>
      <c r="K76" s="87" t="s">
        <v>882</v>
      </c>
      <c r="L76" s="87" t="s">
        <v>926</v>
      </c>
      <c r="M76" s="87" t="s">
        <v>927</v>
      </c>
      <c r="N76" s="87" t="s">
        <v>928</v>
      </c>
      <c r="O76" s="87" t="s">
        <v>929</v>
      </c>
      <c r="P76" s="87" t="s">
        <v>930</v>
      </c>
      <c r="Q76" s="87" t="s">
        <v>931</v>
      </c>
      <c r="R76" s="87" t="s">
        <v>882</v>
      </c>
      <c r="S76" s="87" t="s">
        <v>887</v>
      </c>
      <c r="T76" s="88">
        <v>41639</v>
      </c>
      <c r="U76" s="88">
        <v>41639</v>
      </c>
      <c r="V76" s="88">
        <v>41640</v>
      </c>
      <c r="W76" s="89">
        <v>243288.72</v>
      </c>
      <c r="X76" s="87" t="s">
        <v>888</v>
      </c>
      <c r="Y76" s="87">
        <v>0</v>
      </c>
      <c r="Z76" s="87">
        <v>0</v>
      </c>
      <c r="AA76" s="87">
        <v>0</v>
      </c>
      <c r="AB76" s="90">
        <v>1</v>
      </c>
      <c r="AC76" s="89">
        <v>243288.72</v>
      </c>
      <c r="AD76" s="89">
        <v>0</v>
      </c>
      <c r="AE76" s="89">
        <v>0</v>
      </c>
      <c r="AF76" s="89">
        <v>243288.72</v>
      </c>
      <c r="AG76" s="89" t="s">
        <v>932</v>
      </c>
      <c r="AH76" s="87" t="s">
        <v>601</v>
      </c>
      <c r="AI76" s="87" t="s">
        <v>933</v>
      </c>
      <c r="AJ76" s="89">
        <v>500</v>
      </c>
      <c r="AK76" s="87" t="s">
        <v>889</v>
      </c>
    </row>
    <row r="77" spans="1:37" s="87" customFormat="1" ht="15" customHeight="1">
      <c r="A77" s="87" t="s">
        <v>1160</v>
      </c>
      <c r="B77" s="87">
        <v>1</v>
      </c>
      <c r="C77" s="87" t="s">
        <v>876</v>
      </c>
      <c r="D77" s="87" t="s">
        <v>877</v>
      </c>
      <c r="E77" s="87" t="s">
        <v>1161</v>
      </c>
      <c r="F77" s="87" t="s">
        <v>879</v>
      </c>
      <c r="G77" s="87" t="s">
        <v>601</v>
      </c>
      <c r="H77" s="87" t="s">
        <v>880</v>
      </c>
      <c r="I77" s="87" t="s">
        <v>1162</v>
      </c>
      <c r="J77" s="87" t="s">
        <v>882</v>
      </c>
      <c r="K77" s="87" t="s">
        <v>882</v>
      </c>
      <c r="L77" s="87" t="s">
        <v>926</v>
      </c>
      <c r="M77" s="87" t="s">
        <v>927</v>
      </c>
      <c r="N77" s="87" t="s">
        <v>928</v>
      </c>
      <c r="O77" s="87" t="s">
        <v>929</v>
      </c>
      <c r="P77" s="87" t="s">
        <v>930</v>
      </c>
      <c r="Q77" s="87" t="s">
        <v>931</v>
      </c>
      <c r="R77" s="87" t="s">
        <v>882</v>
      </c>
      <c r="S77" s="87" t="s">
        <v>887</v>
      </c>
      <c r="T77" s="88">
        <v>41639</v>
      </c>
      <c r="U77" s="88">
        <v>41639</v>
      </c>
      <c r="V77" s="88">
        <v>41640</v>
      </c>
      <c r="W77" s="89">
        <v>97315.49</v>
      </c>
      <c r="X77" s="87" t="s">
        <v>888</v>
      </c>
      <c r="Y77" s="87">
        <v>0</v>
      </c>
      <c r="Z77" s="87">
        <v>0</v>
      </c>
      <c r="AA77" s="87">
        <v>0</v>
      </c>
      <c r="AB77" s="90">
        <v>1</v>
      </c>
      <c r="AC77" s="89">
        <v>97315.49</v>
      </c>
      <c r="AD77" s="89">
        <v>0</v>
      </c>
      <c r="AE77" s="89">
        <v>0</v>
      </c>
      <c r="AF77" s="89">
        <v>97315.49</v>
      </c>
      <c r="AG77" s="89" t="s">
        <v>932</v>
      </c>
      <c r="AH77" s="87" t="s">
        <v>601</v>
      </c>
      <c r="AI77" s="87" t="s">
        <v>933</v>
      </c>
      <c r="AJ77" s="89">
        <v>400</v>
      </c>
      <c r="AK77" s="87" t="s">
        <v>889</v>
      </c>
    </row>
    <row r="78" spans="1:37" s="87" customFormat="1" ht="15" customHeight="1">
      <c r="A78" s="87" t="s">
        <v>1163</v>
      </c>
      <c r="B78" s="87">
        <v>1</v>
      </c>
      <c r="C78" s="87" t="s">
        <v>876</v>
      </c>
      <c r="D78" s="87" t="s">
        <v>877</v>
      </c>
      <c r="E78" s="87" t="s">
        <v>1164</v>
      </c>
      <c r="F78" s="87" t="s">
        <v>879</v>
      </c>
      <c r="G78" s="87" t="s">
        <v>601</v>
      </c>
      <c r="H78" s="87" t="s">
        <v>880</v>
      </c>
      <c r="I78" s="87" t="s">
        <v>1165</v>
      </c>
      <c r="J78" s="87" t="s">
        <v>882</v>
      </c>
      <c r="K78" s="87" t="s">
        <v>882</v>
      </c>
      <c r="L78" s="87" t="s">
        <v>1166</v>
      </c>
      <c r="M78" s="87" t="s">
        <v>1167</v>
      </c>
      <c r="N78" s="87" t="s">
        <v>930</v>
      </c>
      <c r="O78" s="87" t="s">
        <v>931</v>
      </c>
      <c r="P78" s="87" t="s">
        <v>930</v>
      </c>
      <c r="Q78" s="87" t="s">
        <v>931</v>
      </c>
      <c r="R78" s="87" t="s">
        <v>882</v>
      </c>
      <c r="S78" s="87" t="s">
        <v>887</v>
      </c>
      <c r="T78" s="88">
        <v>41639</v>
      </c>
      <c r="U78" s="88">
        <v>41639</v>
      </c>
      <c r="V78" s="88">
        <v>41640</v>
      </c>
      <c r="W78" s="89">
        <v>24328.87</v>
      </c>
      <c r="X78" s="87" t="s">
        <v>888</v>
      </c>
      <c r="Y78" s="87">
        <v>0</v>
      </c>
      <c r="Z78" s="87">
        <v>0</v>
      </c>
      <c r="AA78" s="87">
        <v>0</v>
      </c>
      <c r="AB78" s="90">
        <v>1</v>
      </c>
      <c r="AC78" s="89">
        <v>24328.87</v>
      </c>
      <c r="AD78" s="89">
        <v>0</v>
      </c>
      <c r="AE78" s="89">
        <v>0</v>
      </c>
      <c r="AF78" s="89">
        <v>24328.87</v>
      </c>
      <c r="AG78" s="89" t="s">
        <v>932</v>
      </c>
      <c r="AH78" s="87" t="s">
        <v>601</v>
      </c>
      <c r="AI78" s="86" t="s">
        <v>933</v>
      </c>
      <c r="AJ78" s="89">
        <v>100</v>
      </c>
      <c r="AK78" s="87" t="s">
        <v>889</v>
      </c>
    </row>
    <row r="79" spans="1:37" s="87" customFormat="1" ht="15" customHeight="1">
      <c r="A79" s="87" t="s">
        <v>1168</v>
      </c>
      <c r="B79" s="87">
        <v>1</v>
      </c>
      <c r="C79" s="87" t="s">
        <v>876</v>
      </c>
      <c r="D79" s="87" t="s">
        <v>877</v>
      </c>
      <c r="E79" s="87" t="s">
        <v>1169</v>
      </c>
      <c r="F79" s="87" t="s">
        <v>879</v>
      </c>
      <c r="G79" s="87" t="s">
        <v>601</v>
      </c>
      <c r="H79" s="87" t="s">
        <v>880</v>
      </c>
      <c r="I79" s="87" t="s">
        <v>1170</v>
      </c>
      <c r="J79" s="87" t="s">
        <v>882</v>
      </c>
      <c r="K79" s="87" t="s">
        <v>882</v>
      </c>
      <c r="L79" s="87" t="s">
        <v>926</v>
      </c>
      <c r="M79" s="87" t="s">
        <v>927</v>
      </c>
      <c r="N79" s="87" t="s">
        <v>928</v>
      </c>
      <c r="O79" s="87" t="s">
        <v>929</v>
      </c>
      <c r="P79" s="87" t="s">
        <v>930</v>
      </c>
      <c r="Q79" s="87" t="s">
        <v>931</v>
      </c>
      <c r="R79" s="87" t="s">
        <v>882</v>
      </c>
      <c r="S79" s="87" t="s">
        <v>887</v>
      </c>
      <c r="T79" s="88">
        <v>41639</v>
      </c>
      <c r="U79" s="88">
        <v>41639</v>
      </c>
      <c r="V79" s="88">
        <v>41640</v>
      </c>
      <c r="W79" s="89">
        <v>72986.61</v>
      </c>
      <c r="X79" s="87" t="s">
        <v>888</v>
      </c>
      <c r="Y79" s="87">
        <v>0</v>
      </c>
      <c r="Z79" s="87">
        <v>0</v>
      </c>
      <c r="AA79" s="87">
        <v>0</v>
      </c>
      <c r="AB79" s="90">
        <v>1</v>
      </c>
      <c r="AC79" s="89">
        <v>72986.61</v>
      </c>
      <c r="AD79" s="89">
        <v>0</v>
      </c>
      <c r="AE79" s="89">
        <v>0</v>
      </c>
      <c r="AF79" s="89">
        <v>72986.61</v>
      </c>
      <c r="AG79" s="89" t="s">
        <v>932</v>
      </c>
      <c r="AH79" s="87" t="s">
        <v>601</v>
      </c>
      <c r="AI79" s="87" t="s">
        <v>933</v>
      </c>
      <c r="AJ79" s="89">
        <v>800</v>
      </c>
      <c r="AK79" s="87" t="s">
        <v>889</v>
      </c>
    </row>
    <row r="80" spans="1:37" s="87" customFormat="1" ht="15" customHeight="1">
      <c r="A80" s="87" t="s">
        <v>1171</v>
      </c>
      <c r="B80" s="87">
        <v>1</v>
      </c>
      <c r="C80" s="87" t="s">
        <v>876</v>
      </c>
      <c r="D80" s="87" t="s">
        <v>877</v>
      </c>
      <c r="E80" s="87" t="s">
        <v>1172</v>
      </c>
      <c r="F80" s="87" t="s">
        <v>879</v>
      </c>
      <c r="G80" s="87" t="s">
        <v>601</v>
      </c>
      <c r="H80" s="87" t="s">
        <v>880</v>
      </c>
      <c r="I80" s="87" t="s">
        <v>1173</v>
      </c>
      <c r="J80" s="87" t="s">
        <v>882</v>
      </c>
      <c r="K80" s="87" t="s">
        <v>882</v>
      </c>
      <c r="L80" s="87" t="s">
        <v>926</v>
      </c>
      <c r="M80" s="87" t="s">
        <v>927</v>
      </c>
      <c r="N80" s="87" t="s">
        <v>930</v>
      </c>
      <c r="O80" s="87" t="s">
        <v>931</v>
      </c>
      <c r="P80" s="87" t="s">
        <v>930</v>
      </c>
      <c r="Q80" s="87" t="s">
        <v>931</v>
      </c>
      <c r="R80" s="87" t="s">
        <v>882</v>
      </c>
      <c r="S80" s="87" t="s">
        <v>887</v>
      </c>
      <c r="T80" s="88">
        <v>41639</v>
      </c>
      <c r="U80" s="88">
        <v>41639</v>
      </c>
      <c r="V80" s="88">
        <v>41640</v>
      </c>
      <c r="W80" s="89">
        <v>729866.13</v>
      </c>
      <c r="X80" s="87" t="s">
        <v>888</v>
      </c>
      <c r="Y80" s="87">
        <v>0</v>
      </c>
      <c r="Z80" s="87">
        <v>0</v>
      </c>
      <c r="AA80" s="87">
        <v>0</v>
      </c>
      <c r="AB80" s="90">
        <v>1</v>
      </c>
      <c r="AC80" s="89">
        <v>729866.13</v>
      </c>
      <c r="AD80" s="89">
        <v>0</v>
      </c>
      <c r="AE80" s="89">
        <v>0</v>
      </c>
      <c r="AF80" s="89">
        <v>729866.13</v>
      </c>
      <c r="AG80" s="89" t="s">
        <v>932</v>
      </c>
      <c r="AH80" s="87" t="s">
        <v>601</v>
      </c>
      <c r="AI80" s="86" t="s">
        <v>933</v>
      </c>
      <c r="AJ80" s="89">
        <v>2000</v>
      </c>
      <c r="AK80" s="87" t="s">
        <v>889</v>
      </c>
    </row>
    <row r="81" spans="1:37" s="87" customFormat="1" ht="15" customHeight="1">
      <c r="A81" s="87" t="s">
        <v>1174</v>
      </c>
      <c r="B81" s="87">
        <v>1</v>
      </c>
      <c r="C81" s="87" t="s">
        <v>876</v>
      </c>
      <c r="D81" s="87" t="s">
        <v>877</v>
      </c>
      <c r="E81" s="87" t="s">
        <v>1175</v>
      </c>
      <c r="F81" s="87" t="s">
        <v>879</v>
      </c>
      <c r="G81" s="87" t="s">
        <v>601</v>
      </c>
      <c r="H81" s="87" t="s">
        <v>880</v>
      </c>
      <c r="I81" s="87" t="s">
        <v>1176</v>
      </c>
      <c r="J81" s="87" t="s">
        <v>882</v>
      </c>
      <c r="K81" s="87" t="s">
        <v>882</v>
      </c>
      <c r="L81" s="87" t="s">
        <v>926</v>
      </c>
      <c r="M81" s="87" t="s">
        <v>927</v>
      </c>
      <c r="N81" s="87" t="s">
        <v>928</v>
      </c>
      <c r="O81" s="87" t="s">
        <v>929</v>
      </c>
      <c r="P81" s="87" t="s">
        <v>930</v>
      </c>
      <c r="Q81" s="87" t="s">
        <v>931</v>
      </c>
      <c r="R81" s="87" t="s">
        <v>882</v>
      </c>
      <c r="S81" s="87" t="s">
        <v>887</v>
      </c>
      <c r="T81" s="88">
        <v>41639</v>
      </c>
      <c r="U81" s="88">
        <v>41639</v>
      </c>
      <c r="V81" s="88">
        <v>41640</v>
      </c>
      <c r="W81" s="89">
        <v>121644.35</v>
      </c>
      <c r="X81" s="87" t="s">
        <v>888</v>
      </c>
      <c r="Y81" s="87">
        <v>0</v>
      </c>
      <c r="Z81" s="87">
        <v>0</v>
      </c>
      <c r="AA81" s="87">
        <v>0</v>
      </c>
      <c r="AB81" s="90">
        <v>1</v>
      </c>
      <c r="AC81" s="89">
        <v>121644.35</v>
      </c>
      <c r="AD81" s="89">
        <v>0</v>
      </c>
      <c r="AE81" s="89">
        <v>0</v>
      </c>
      <c r="AF81" s="89">
        <v>121644.35</v>
      </c>
      <c r="AG81" s="89" t="s">
        <v>932</v>
      </c>
      <c r="AH81" s="87" t="s">
        <v>601</v>
      </c>
      <c r="AI81" s="87" t="s">
        <v>933</v>
      </c>
      <c r="AJ81" s="89">
        <v>500</v>
      </c>
      <c r="AK81" s="87" t="s">
        <v>889</v>
      </c>
    </row>
    <row r="82" spans="1:37" s="87" customFormat="1" ht="15" customHeight="1">
      <c r="A82" s="87" t="s">
        <v>1177</v>
      </c>
      <c r="B82" s="87">
        <v>1</v>
      </c>
      <c r="C82" s="87" t="s">
        <v>876</v>
      </c>
      <c r="D82" s="87" t="s">
        <v>877</v>
      </c>
      <c r="E82" s="87" t="s">
        <v>1178</v>
      </c>
      <c r="F82" s="87" t="s">
        <v>879</v>
      </c>
      <c r="G82" s="87" t="s">
        <v>601</v>
      </c>
      <c r="H82" s="87" t="s">
        <v>880</v>
      </c>
      <c r="I82" s="87" t="s">
        <v>1179</v>
      </c>
      <c r="J82" s="87" t="s">
        <v>882</v>
      </c>
      <c r="K82" s="87" t="s">
        <v>882</v>
      </c>
      <c r="L82" s="87" t="s">
        <v>926</v>
      </c>
      <c r="M82" s="87" t="s">
        <v>927</v>
      </c>
      <c r="N82" s="87" t="s">
        <v>928</v>
      </c>
      <c r="O82" s="87" t="s">
        <v>929</v>
      </c>
      <c r="P82" s="87" t="s">
        <v>930</v>
      </c>
      <c r="Q82" s="87" t="s">
        <v>931</v>
      </c>
      <c r="R82" s="87" t="s">
        <v>882</v>
      </c>
      <c r="S82" s="87" t="s">
        <v>887</v>
      </c>
      <c r="T82" s="88">
        <v>41639</v>
      </c>
      <c r="U82" s="88">
        <v>41639</v>
      </c>
      <c r="V82" s="88">
        <v>41640</v>
      </c>
      <c r="W82" s="89">
        <v>4028751.29</v>
      </c>
      <c r="X82" s="87" t="s">
        <v>888</v>
      </c>
      <c r="Y82" s="87">
        <v>0</v>
      </c>
      <c r="Z82" s="87">
        <v>0</v>
      </c>
      <c r="AA82" s="87">
        <v>0</v>
      </c>
      <c r="AB82" s="90">
        <v>1</v>
      </c>
      <c r="AC82" s="89">
        <v>4028751.29</v>
      </c>
      <c r="AD82" s="89">
        <v>0</v>
      </c>
      <c r="AE82" s="89">
        <v>0</v>
      </c>
      <c r="AF82" s="89">
        <v>4028751.29</v>
      </c>
      <c r="AG82" s="89" t="s">
        <v>932</v>
      </c>
      <c r="AH82" s="87" t="s">
        <v>601</v>
      </c>
      <c r="AI82" s="87" t="s">
        <v>933</v>
      </c>
      <c r="AJ82" s="89">
        <v>8000</v>
      </c>
      <c r="AK82" s="87" t="s">
        <v>889</v>
      </c>
    </row>
    <row r="83" spans="1:37" s="87" customFormat="1" ht="15" customHeight="1">
      <c r="A83" s="87" t="s">
        <v>1180</v>
      </c>
      <c r="B83" s="87">
        <v>1</v>
      </c>
      <c r="C83" s="87" t="s">
        <v>876</v>
      </c>
      <c r="D83" s="87" t="s">
        <v>877</v>
      </c>
      <c r="E83" s="87" t="s">
        <v>1181</v>
      </c>
      <c r="F83" s="87" t="s">
        <v>879</v>
      </c>
      <c r="G83" s="87" t="s">
        <v>601</v>
      </c>
      <c r="H83" s="87" t="s">
        <v>880</v>
      </c>
      <c r="I83" s="87" t="s">
        <v>1182</v>
      </c>
      <c r="J83" s="87" t="s">
        <v>882</v>
      </c>
      <c r="K83" s="87" t="s">
        <v>882</v>
      </c>
      <c r="L83" s="87" t="s">
        <v>1183</v>
      </c>
      <c r="M83" s="87" t="s">
        <v>1184</v>
      </c>
      <c r="N83" s="87" t="s">
        <v>930</v>
      </c>
      <c r="O83" s="87" t="s">
        <v>931</v>
      </c>
      <c r="P83" s="87" t="s">
        <v>930</v>
      </c>
      <c r="Q83" s="87" t="s">
        <v>931</v>
      </c>
      <c r="R83" s="87" t="s">
        <v>882</v>
      </c>
      <c r="S83" s="87" t="s">
        <v>887</v>
      </c>
      <c r="T83" s="88">
        <v>41639</v>
      </c>
      <c r="U83" s="88">
        <v>41639</v>
      </c>
      <c r="V83" s="88">
        <v>41640</v>
      </c>
      <c r="W83" s="89">
        <v>121644.35</v>
      </c>
      <c r="X83" s="87" t="s">
        <v>888</v>
      </c>
      <c r="Y83" s="87">
        <v>0</v>
      </c>
      <c r="Z83" s="87">
        <v>0</v>
      </c>
      <c r="AA83" s="87">
        <v>0</v>
      </c>
      <c r="AB83" s="90">
        <v>1</v>
      </c>
      <c r="AC83" s="89">
        <v>121644.35</v>
      </c>
      <c r="AD83" s="89">
        <v>0</v>
      </c>
      <c r="AE83" s="89">
        <v>0</v>
      </c>
      <c r="AF83" s="89">
        <v>121644.35</v>
      </c>
      <c r="AG83" s="89" t="s">
        <v>932</v>
      </c>
      <c r="AH83" s="87" t="s">
        <v>601</v>
      </c>
      <c r="AI83" s="86" t="s">
        <v>933</v>
      </c>
      <c r="AJ83" s="89">
        <v>500</v>
      </c>
      <c r="AK83" s="87" t="s">
        <v>889</v>
      </c>
    </row>
    <row r="84" spans="1:37" s="87" customFormat="1" ht="15" customHeight="1">
      <c r="A84" s="87" t="s">
        <v>1185</v>
      </c>
      <c r="B84" s="87">
        <v>1</v>
      </c>
      <c r="C84" s="87" t="s">
        <v>876</v>
      </c>
      <c r="D84" s="87" t="s">
        <v>877</v>
      </c>
      <c r="E84" s="87" t="s">
        <v>1186</v>
      </c>
      <c r="F84" s="87" t="s">
        <v>879</v>
      </c>
      <c r="G84" s="87" t="s">
        <v>601</v>
      </c>
      <c r="H84" s="87" t="s">
        <v>880</v>
      </c>
      <c r="I84" s="87" t="s">
        <v>1187</v>
      </c>
      <c r="J84" s="87" t="s">
        <v>882</v>
      </c>
      <c r="K84" s="87" t="s">
        <v>882</v>
      </c>
      <c r="L84" s="87" t="s">
        <v>926</v>
      </c>
      <c r="M84" s="87" t="s">
        <v>927</v>
      </c>
      <c r="N84" s="87" t="s">
        <v>928</v>
      </c>
      <c r="O84" s="87" t="s">
        <v>929</v>
      </c>
      <c r="P84" s="87" t="s">
        <v>930</v>
      </c>
      <c r="Q84" s="87" t="s">
        <v>931</v>
      </c>
      <c r="R84" s="87" t="s">
        <v>882</v>
      </c>
      <c r="S84" s="87" t="s">
        <v>887</v>
      </c>
      <c r="T84" s="88">
        <v>41639</v>
      </c>
      <c r="U84" s="88">
        <v>41639</v>
      </c>
      <c r="V84" s="88">
        <v>41640</v>
      </c>
      <c r="W84" s="89">
        <v>121644.35</v>
      </c>
      <c r="X84" s="87" t="s">
        <v>888</v>
      </c>
      <c r="Y84" s="87">
        <v>0</v>
      </c>
      <c r="Z84" s="87">
        <v>0</v>
      </c>
      <c r="AA84" s="87">
        <v>0</v>
      </c>
      <c r="AB84" s="90">
        <v>1</v>
      </c>
      <c r="AC84" s="89">
        <v>121644.35</v>
      </c>
      <c r="AD84" s="89">
        <v>0</v>
      </c>
      <c r="AE84" s="89">
        <v>0</v>
      </c>
      <c r="AF84" s="89">
        <v>121644.35</v>
      </c>
      <c r="AG84" s="89" t="s">
        <v>932</v>
      </c>
      <c r="AH84" s="87" t="s">
        <v>601</v>
      </c>
      <c r="AI84" s="87" t="s">
        <v>933</v>
      </c>
      <c r="AJ84" s="89">
        <v>500</v>
      </c>
      <c r="AK84" s="87" t="s">
        <v>889</v>
      </c>
    </row>
    <row r="85" spans="1:37" s="87" customFormat="1" ht="15" customHeight="1">
      <c r="A85" s="87" t="s">
        <v>1188</v>
      </c>
      <c r="B85" s="87">
        <v>1</v>
      </c>
      <c r="C85" s="87" t="s">
        <v>876</v>
      </c>
      <c r="D85" s="87" t="s">
        <v>877</v>
      </c>
      <c r="E85" s="87" t="s">
        <v>1189</v>
      </c>
      <c r="F85" s="87" t="s">
        <v>879</v>
      </c>
      <c r="G85" s="87" t="s">
        <v>601</v>
      </c>
      <c r="H85" s="87" t="s">
        <v>880</v>
      </c>
      <c r="I85" s="87" t="s">
        <v>1190</v>
      </c>
      <c r="J85" s="87" t="s">
        <v>882</v>
      </c>
      <c r="K85" s="87" t="s">
        <v>882</v>
      </c>
      <c r="L85" s="87" t="s">
        <v>926</v>
      </c>
      <c r="M85" s="87" t="s">
        <v>927</v>
      </c>
      <c r="N85" s="87" t="s">
        <v>928</v>
      </c>
      <c r="O85" s="87" t="s">
        <v>929</v>
      </c>
      <c r="P85" s="87" t="s">
        <v>930</v>
      </c>
      <c r="Q85" s="87" t="s">
        <v>931</v>
      </c>
      <c r="R85" s="87" t="s">
        <v>882</v>
      </c>
      <c r="S85" s="87" t="s">
        <v>887</v>
      </c>
      <c r="T85" s="88">
        <v>41639</v>
      </c>
      <c r="U85" s="88">
        <v>41639</v>
      </c>
      <c r="V85" s="88">
        <v>41640</v>
      </c>
      <c r="W85" s="89">
        <v>268583.42</v>
      </c>
      <c r="X85" s="87" t="s">
        <v>888</v>
      </c>
      <c r="Y85" s="87">
        <v>0</v>
      </c>
      <c r="Z85" s="87">
        <v>0</v>
      </c>
      <c r="AA85" s="87">
        <v>0</v>
      </c>
      <c r="AB85" s="90">
        <v>1</v>
      </c>
      <c r="AC85" s="89">
        <v>268583.42</v>
      </c>
      <c r="AD85" s="89">
        <v>0</v>
      </c>
      <c r="AE85" s="89">
        <v>0</v>
      </c>
      <c r="AF85" s="89">
        <v>268583.42</v>
      </c>
      <c r="AG85" s="89" t="s">
        <v>932</v>
      </c>
      <c r="AH85" s="87" t="s">
        <v>601</v>
      </c>
      <c r="AI85" s="87" t="s">
        <v>933</v>
      </c>
      <c r="AJ85" s="89">
        <v>150</v>
      </c>
      <c r="AK85" s="87" t="s">
        <v>889</v>
      </c>
    </row>
    <row r="86" spans="1:37" s="87" customFormat="1" ht="15" customHeight="1">
      <c r="A86" s="87" t="s">
        <v>1191</v>
      </c>
      <c r="B86" s="87">
        <v>1</v>
      </c>
      <c r="C86" s="87" t="s">
        <v>876</v>
      </c>
      <c r="D86" s="87" t="s">
        <v>877</v>
      </c>
      <c r="E86" s="87" t="s">
        <v>1192</v>
      </c>
      <c r="F86" s="87" t="s">
        <v>879</v>
      </c>
      <c r="G86" s="87" t="s">
        <v>601</v>
      </c>
      <c r="H86" s="87" t="s">
        <v>880</v>
      </c>
      <c r="I86" s="87" t="s">
        <v>1193</v>
      </c>
      <c r="J86" s="87" t="s">
        <v>882</v>
      </c>
      <c r="K86" s="87" t="s">
        <v>882</v>
      </c>
      <c r="L86" s="87" t="s">
        <v>926</v>
      </c>
      <c r="M86" s="87" t="s">
        <v>927</v>
      </c>
      <c r="N86" s="87" t="s">
        <v>928</v>
      </c>
      <c r="O86" s="87" t="s">
        <v>929</v>
      </c>
      <c r="P86" s="87" t="s">
        <v>930</v>
      </c>
      <c r="Q86" s="87" t="s">
        <v>931</v>
      </c>
      <c r="R86" s="87" t="s">
        <v>882</v>
      </c>
      <c r="S86" s="87" t="s">
        <v>887</v>
      </c>
      <c r="T86" s="88">
        <v>41639</v>
      </c>
      <c r="U86" s="88">
        <v>41639</v>
      </c>
      <c r="V86" s="88">
        <v>41640</v>
      </c>
      <c r="W86" s="89">
        <v>121644.35</v>
      </c>
      <c r="X86" s="87" t="s">
        <v>888</v>
      </c>
      <c r="Y86" s="87">
        <v>0</v>
      </c>
      <c r="Z86" s="87">
        <v>0</v>
      </c>
      <c r="AA86" s="87">
        <v>0</v>
      </c>
      <c r="AB86" s="90">
        <v>1</v>
      </c>
      <c r="AC86" s="89">
        <v>121644.35</v>
      </c>
      <c r="AD86" s="89">
        <v>0</v>
      </c>
      <c r="AE86" s="89">
        <v>0</v>
      </c>
      <c r="AF86" s="89">
        <v>121644.35</v>
      </c>
      <c r="AG86" s="89" t="s">
        <v>932</v>
      </c>
      <c r="AH86" s="87" t="s">
        <v>601</v>
      </c>
      <c r="AI86" s="87" t="s">
        <v>933</v>
      </c>
      <c r="AJ86" s="89">
        <v>700</v>
      </c>
      <c r="AK86" s="87" t="s">
        <v>889</v>
      </c>
    </row>
    <row r="87" spans="1:37" s="87" customFormat="1" ht="15" customHeight="1">
      <c r="A87" s="87" t="s">
        <v>1194</v>
      </c>
      <c r="B87" s="87">
        <v>1</v>
      </c>
      <c r="C87" s="87" t="s">
        <v>876</v>
      </c>
      <c r="D87" s="87" t="s">
        <v>877</v>
      </c>
      <c r="E87" s="87" t="s">
        <v>1195</v>
      </c>
      <c r="F87" s="87" t="s">
        <v>879</v>
      </c>
      <c r="G87" s="87" t="s">
        <v>601</v>
      </c>
      <c r="H87" s="87" t="s">
        <v>880</v>
      </c>
      <c r="I87" s="87" t="s">
        <v>1196</v>
      </c>
      <c r="J87" s="87" t="s">
        <v>882</v>
      </c>
      <c r="K87" s="87" t="s">
        <v>882</v>
      </c>
      <c r="L87" s="87" t="s">
        <v>1197</v>
      </c>
      <c r="M87" s="87" t="s">
        <v>1198</v>
      </c>
      <c r="N87" s="87" t="s">
        <v>930</v>
      </c>
      <c r="O87" s="87" t="s">
        <v>931</v>
      </c>
      <c r="P87" s="87" t="s">
        <v>930</v>
      </c>
      <c r="Q87" s="87" t="s">
        <v>931</v>
      </c>
      <c r="R87" s="87" t="s">
        <v>882</v>
      </c>
      <c r="S87" s="87" t="s">
        <v>887</v>
      </c>
      <c r="T87" s="88">
        <v>41639</v>
      </c>
      <c r="U87" s="88">
        <v>41639</v>
      </c>
      <c r="V87" s="88">
        <v>41640</v>
      </c>
      <c r="W87" s="89">
        <v>121644.35</v>
      </c>
      <c r="X87" s="87" t="s">
        <v>888</v>
      </c>
      <c r="Y87" s="87">
        <v>0</v>
      </c>
      <c r="Z87" s="87">
        <v>0</v>
      </c>
      <c r="AA87" s="87">
        <v>0</v>
      </c>
      <c r="AB87" s="90">
        <v>1</v>
      </c>
      <c r="AC87" s="89">
        <v>121644.35</v>
      </c>
      <c r="AD87" s="89">
        <v>0</v>
      </c>
      <c r="AE87" s="89">
        <v>0</v>
      </c>
      <c r="AF87" s="89">
        <v>121644.35</v>
      </c>
      <c r="AG87" s="89" t="s">
        <v>932</v>
      </c>
      <c r="AH87" s="87" t="s">
        <v>601</v>
      </c>
      <c r="AI87" s="86" t="s">
        <v>933</v>
      </c>
      <c r="AJ87" s="89">
        <v>200</v>
      </c>
      <c r="AK87" s="87" t="s">
        <v>889</v>
      </c>
    </row>
    <row r="88" spans="1:37" s="87" customFormat="1" ht="15" customHeight="1">
      <c r="A88" s="87" t="s">
        <v>1199</v>
      </c>
      <c r="B88" s="87">
        <v>1</v>
      </c>
      <c r="C88" s="87" t="s">
        <v>876</v>
      </c>
      <c r="D88" s="87" t="s">
        <v>877</v>
      </c>
      <c r="E88" s="87" t="s">
        <v>1200</v>
      </c>
      <c r="F88" s="87" t="s">
        <v>879</v>
      </c>
      <c r="G88" s="87" t="s">
        <v>601</v>
      </c>
      <c r="H88" s="87" t="s">
        <v>880</v>
      </c>
      <c r="I88" s="87" t="s">
        <v>1201</v>
      </c>
      <c r="J88" s="87" t="s">
        <v>882</v>
      </c>
      <c r="K88" s="87" t="s">
        <v>882</v>
      </c>
      <c r="L88" s="87" t="s">
        <v>926</v>
      </c>
      <c r="M88" s="87" t="s">
        <v>927</v>
      </c>
      <c r="N88" s="87" t="s">
        <v>928</v>
      </c>
      <c r="O88" s="87" t="s">
        <v>929</v>
      </c>
      <c r="P88" s="87" t="s">
        <v>930</v>
      </c>
      <c r="Q88" s="87" t="s">
        <v>931</v>
      </c>
      <c r="R88" s="87" t="s">
        <v>882</v>
      </c>
      <c r="S88" s="87" t="s">
        <v>887</v>
      </c>
      <c r="T88" s="88">
        <v>41639</v>
      </c>
      <c r="U88" s="88">
        <v>41639</v>
      </c>
      <c r="V88" s="88">
        <v>41640</v>
      </c>
      <c r="W88" s="89">
        <v>48657.74</v>
      </c>
      <c r="X88" s="87" t="s">
        <v>888</v>
      </c>
      <c r="Y88" s="87">
        <v>0</v>
      </c>
      <c r="Z88" s="87">
        <v>0</v>
      </c>
      <c r="AA88" s="87">
        <v>0</v>
      </c>
      <c r="AB88" s="90">
        <v>1</v>
      </c>
      <c r="AC88" s="89">
        <v>48657.74</v>
      </c>
      <c r="AD88" s="89">
        <v>0</v>
      </c>
      <c r="AE88" s="89">
        <v>0</v>
      </c>
      <c r="AF88" s="89">
        <v>48657.74</v>
      </c>
      <c r="AG88" s="89" t="s">
        <v>932</v>
      </c>
      <c r="AH88" s="87" t="s">
        <v>601</v>
      </c>
      <c r="AI88" s="87" t="s">
        <v>933</v>
      </c>
      <c r="AJ88" s="89">
        <v>200</v>
      </c>
      <c r="AK88" s="87" t="s">
        <v>889</v>
      </c>
    </row>
    <row r="89" spans="1:37" s="87" customFormat="1" ht="15" customHeight="1">
      <c r="A89" s="87" t="s">
        <v>1202</v>
      </c>
      <c r="B89" s="87">
        <v>1</v>
      </c>
      <c r="C89" s="87" t="s">
        <v>876</v>
      </c>
      <c r="D89" s="87" t="s">
        <v>877</v>
      </c>
      <c r="E89" s="87" t="s">
        <v>1203</v>
      </c>
      <c r="F89" s="87" t="s">
        <v>879</v>
      </c>
      <c r="G89" s="87" t="s">
        <v>601</v>
      </c>
      <c r="H89" s="87" t="s">
        <v>880</v>
      </c>
      <c r="I89" s="87" t="s">
        <v>1204</v>
      </c>
      <c r="J89" s="87" t="s">
        <v>882</v>
      </c>
      <c r="K89" s="87" t="s">
        <v>882</v>
      </c>
      <c r="L89" s="87" t="s">
        <v>1205</v>
      </c>
      <c r="M89" s="87" t="s">
        <v>1206</v>
      </c>
      <c r="N89" s="87" t="s">
        <v>930</v>
      </c>
      <c r="O89" s="87" t="s">
        <v>931</v>
      </c>
      <c r="P89" s="87" t="s">
        <v>930</v>
      </c>
      <c r="Q89" s="87" t="s">
        <v>931</v>
      </c>
      <c r="R89" s="87" t="s">
        <v>882</v>
      </c>
      <c r="S89" s="87" t="s">
        <v>887</v>
      </c>
      <c r="T89" s="88">
        <v>41639</v>
      </c>
      <c r="U89" s="88">
        <v>41639</v>
      </c>
      <c r="V89" s="88">
        <v>41640</v>
      </c>
      <c r="W89" s="89">
        <v>268583.42</v>
      </c>
      <c r="X89" s="87" t="s">
        <v>888</v>
      </c>
      <c r="Y89" s="87">
        <v>0</v>
      </c>
      <c r="Z89" s="87">
        <v>0</v>
      </c>
      <c r="AA89" s="87">
        <v>0</v>
      </c>
      <c r="AB89" s="90">
        <v>1</v>
      </c>
      <c r="AC89" s="89">
        <v>268583.42</v>
      </c>
      <c r="AD89" s="89">
        <v>0</v>
      </c>
      <c r="AE89" s="89">
        <v>0</v>
      </c>
      <c r="AF89" s="89">
        <v>268583.42</v>
      </c>
      <c r="AG89" s="89" t="s">
        <v>932</v>
      </c>
      <c r="AH89" s="87" t="s">
        <v>601</v>
      </c>
      <c r="AI89" s="86" t="s">
        <v>933</v>
      </c>
      <c r="AJ89" s="89">
        <v>200</v>
      </c>
      <c r="AK89" s="87" t="s">
        <v>889</v>
      </c>
    </row>
    <row r="90" spans="1:37" s="87" customFormat="1" ht="15" customHeight="1">
      <c r="A90" s="87" t="s">
        <v>1207</v>
      </c>
      <c r="B90" s="87">
        <v>1</v>
      </c>
      <c r="C90" s="87" t="s">
        <v>876</v>
      </c>
      <c r="D90" s="87" t="s">
        <v>877</v>
      </c>
      <c r="E90" s="87" t="s">
        <v>1208</v>
      </c>
      <c r="F90" s="87" t="s">
        <v>879</v>
      </c>
      <c r="G90" s="87" t="s">
        <v>601</v>
      </c>
      <c r="H90" s="87" t="s">
        <v>880</v>
      </c>
      <c r="I90" s="87" t="s">
        <v>1209</v>
      </c>
      <c r="J90" s="87" t="s">
        <v>882</v>
      </c>
      <c r="K90" s="87" t="s">
        <v>882</v>
      </c>
      <c r="L90" s="87" t="s">
        <v>926</v>
      </c>
      <c r="M90" s="87" t="s">
        <v>927</v>
      </c>
      <c r="N90" s="87" t="s">
        <v>928</v>
      </c>
      <c r="O90" s="87" t="s">
        <v>929</v>
      </c>
      <c r="P90" s="87" t="s">
        <v>930</v>
      </c>
      <c r="Q90" s="87" t="s">
        <v>931</v>
      </c>
      <c r="R90" s="87" t="s">
        <v>882</v>
      </c>
      <c r="S90" s="87" t="s">
        <v>887</v>
      </c>
      <c r="T90" s="88">
        <v>41639</v>
      </c>
      <c r="U90" s="88">
        <v>41639</v>
      </c>
      <c r="V90" s="88">
        <v>41640</v>
      </c>
      <c r="W90" s="89">
        <v>6714585.4900000002</v>
      </c>
      <c r="X90" s="87" t="s">
        <v>888</v>
      </c>
      <c r="Y90" s="87">
        <v>0</v>
      </c>
      <c r="Z90" s="87">
        <v>0</v>
      </c>
      <c r="AA90" s="87">
        <v>0</v>
      </c>
      <c r="AB90" s="90">
        <v>1</v>
      </c>
      <c r="AC90" s="89">
        <v>6714585.4900000002</v>
      </c>
      <c r="AD90" s="89">
        <v>0</v>
      </c>
      <c r="AE90" s="89">
        <v>0</v>
      </c>
      <c r="AF90" s="89">
        <v>6714585.4900000002</v>
      </c>
      <c r="AG90" s="89" t="s">
        <v>932</v>
      </c>
      <c r="AH90" s="87" t="s">
        <v>601</v>
      </c>
      <c r="AI90" s="87" t="s">
        <v>933</v>
      </c>
      <c r="AJ90" s="89">
        <v>15000</v>
      </c>
      <c r="AK90" s="87" t="s">
        <v>889</v>
      </c>
    </row>
    <row r="91" spans="1:37" s="87" customFormat="1" ht="15" customHeight="1">
      <c r="A91" s="87" t="s">
        <v>1210</v>
      </c>
      <c r="B91" s="87">
        <v>1</v>
      </c>
      <c r="C91" s="87" t="s">
        <v>876</v>
      </c>
      <c r="D91" s="87" t="s">
        <v>877</v>
      </c>
      <c r="E91" s="87" t="s">
        <v>1211</v>
      </c>
      <c r="F91" s="87" t="s">
        <v>879</v>
      </c>
      <c r="G91" s="87" t="s">
        <v>601</v>
      </c>
      <c r="H91" s="87" t="s">
        <v>880</v>
      </c>
      <c r="I91" s="87" t="s">
        <v>1212</v>
      </c>
      <c r="J91" s="87" t="s">
        <v>882</v>
      </c>
      <c r="K91" s="87" t="s">
        <v>882</v>
      </c>
      <c r="L91" s="87" t="s">
        <v>1150</v>
      </c>
      <c r="M91" s="87" t="s">
        <v>1151</v>
      </c>
      <c r="N91" s="87" t="s">
        <v>930</v>
      </c>
      <c r="O91" s="87" t="s">
        <v>931</v>
      </c>
      <c r="P91" s="87" t="s">
        <v>930</v>
      </c>
      <c r="Q91" s="87" t="s">
        <v>931</v>
      </c>
      <c r="R91" s="87" t="s">
        <v>882</v>
      </c>
      <c r="S91" s="87" t="s">
        <v>887</v>
      </c>
      <c r="T91" s="88">
        <v>41639</v>
      </c>
      <c r="U91" s="88">
        <v>41639</v>
      </c>
      <c r="V91" s="88">
        <v>41640</v>
      </c>
      <c r="W91" s="89">
        <v>13429170.970000001</v>
      </c>
      <c r="X91" s="87" t="s">
        <v>888</v>
      </c>
      <c r="Y91" s="87">
        <v>0</v>
      </c>
      <c r="Z91" s="87">
        <v>0</v>
      </c>
      <c r="AA91" s="87">
        <v>0</v>
      </c>
      <c r="AB91" s="90">
        <v>1</v>
      </c>
      <c r="AC91" s="89">
        <v>13429170.970000001</v>
      </c>
      <c r="AD91" s="89">
        <v>0</v>
      </c>
      <c r="AE91" s="89">
        <v>0</v>
      </c>
      <c r="AF91" s="89">
        <v>13429170.970000001</v>
      </c>
      <c r="AG91" s="89" t="s">
        <v>932</v>
      </c>
      <c r="AH91" s="87" t="s">
        <v>601</v>
      </c>
      <c r="AI91" s="86" t="s">
        <v>933</v>
      </c>
      <c r="AJ91" s="89">
        <v>12000</v>
      </c>
      <c r="AK91" s="87" t="s">
        <v>889</v>
      </c>
    </row>
    <row r="92" spans="1:37" s="87" customFormat="1" ht="15" customHeight="1">
      <c r="A92" s="87" t="s">
        <v>1213</v>
      </c>
      <c r="B92" s="87">
        <v>1</v>
      </c>
      <c r="C92" s="87" t="s">
        <v>876</v>
      </c>
      <c r="D92" s="87" t="s">
        <v>877</v>
      </c>
      <c r="E92" s="87" t="s">
        <v>1214</v>
      </c>
      <c r="F92" s="87" t="s">
        <v>879</v>
      </c>
      <c r="G92" s="87" t="s">
        <v>601</v>
      </c>
      <c r="H92" s="87" t="s">
        <v>880</v>
      </c>
      <c r="I92" s="87" t="s">
        <v>1215</v>
      </c>
      <c r="J92" s="87" t="s">
        <v>882</v>
      </c>
      <c r="K92" s="87" t="s">
        <v>882</v>
      </c>
      <c r="L92" s="87" t="s">
        <v>926</v>
      </c>
      <c r="M92" s="87" t="s">
        <v>927</v>
      </c>
      <c r="N92" s="87" t="s">
        <v>930</v>
      </c>
      <c r="O92" s="87" t="s">
        <v>931</v>
      </c>
      <c r="P92" s="87" t="s">
        <v>930</v>
      </c>
      <c r="Q92" s="87" t="s">
        <v>931</v>
      </c>
      <c r="R92" s="87" t="s">
        <v>882</v>
      </c>
      <c r="S92" s="87" t="s">
        <v>887</v>
      </c>
      <c r="T92" s="88">
        <v>41639</v>
      </c>
      <c r="U92" s="88">
        <v>41639</v>
      </c>
      <c r="V92" s="88">
        <v>41640</v>
      </c>
      <c r="W92" s="89">
        <v>6714585.4900000002</v>
      </c>
      <c r="X92" s="87" t="s">
        <v>888</v>
      </c>
      <c r="Y92" s="87">
        <v>0</v>
      </c>
      <c r="Z92" s="87">
        <v>0</v>
      </c>
      <c r="AA92" s="87">
        <v>0</v>
      </c>
      <c r="AB92" s="90">
        <v>1</v>
      </c>
      <c r="AC92" s="89">
        <v>6714585.4900000002</v>
      </c>
      <c r="AD92" s="89">
        <v>0</v>
      </c>
      <c r="AE92" s="89">
        <v>0</v>
      </c>
      <c r="AF92" s="89">
        <v>6714585.4900000002</v>
      </c>
      <c r="AG92" s="89" t="s">
        <v>932</v>
      </c>
      <c r="AH92" s="87" t="s">
        <v>601</v>
      </c>
      <c r="AI92" s="86" t="s">
        <v>933</v>
      </c>
      <c r="AJ92" s="89">
        <v>18000</v>
      </c>
      <c r="AK92" s="87" t="s">
        <v>889</v>
      </c>
    </row>
    <row r="93" spans="1:37" s="87" customFormat="1" ht="15" customHeight="1">
      <c r="A93" s="87" t="s">
        <v>1216</v>
      </c>
      <c r="B93" s="87">
        <v>1</v>
      </c>
      <c r="C93" s="87" t="s">
        <v>876</v>
      </c>
      <c r="D93" s="87" t="s">
        <v>877</v>
      </c>
      <c r="E93" s="87" t="s">
        <v>1217</v>
      </c>
      <c r="F93" s="87" t="s">
        <v>879</v>
      </c>
      <c r="G93" s="87" t="s">
        <v>601</v>
      </c>
      <c r="H93" s="87" t="s">
        <v>880</v>
      </c>
      <c r="I93" s="87" t="s">
        <v>1218</v>
      </c>
      <c r="J93" s="87" t="s">
        <v>882</v>
      </c>
      <c r="K93" s="87" t="s">
        <v>882</v>
      </c>
      <c r="L93" s="87" t="s">
        <v>926</v>
      </c>
      <c r="M93" s="87" t="s">
        <v>927</v>
      </c>
      <c r="N93" s="87" t="s">
        <v>928</v>
      </c>
      <c r="O93" s="87" t="s">
        <v>929</v>
      </c>
      <c r="P93" s="87" t="s">
        <v>930</v>
      </c>
      <c r="Q93" s="87" t="s">
        <v>931</v>
      </c>
      <c r="R93" s="87" t="s">
        <v>882</v>
      </c>
      <c r="S93" s="87" t="s">
        <v>887</v>
      </c>
      <c r="T93" s="88">
        <v>41639</v>
      </c>
      <c r="U93" s="88">
        <v>41639</v>
      </c>
      <c r="V93" s="88">
        <v>41640</v>
      </c>
      <c r="W93" s="89">
        <v>671458.55</v>
      </c>
      <c r="X93" s="87" t="s">
        <v>888</v>
      </c>
      <c r="Y93" s="87">
        <v>0</v>
      </c>
      <c r="Z93" s="87">
        <v>0</v>
      </c>
      <c r="AA93" s="87">
        <v>0</v>
      </c>
      <c r="AB93" s="90">
        <v>1</v>
      </c>
      <c r="AC93" s="89">
        <v>671458.55</v>
      </c>
      <c r="AD93" s="89">
        <v>0</v>
      </c>
      <c r="AE93" s="89">
        <v>0</v>
      </c>
      <c r="AF93" s="89">
        <v>671458.55</v>
      </c>
      <c r="AG93" s="89" t="s">
        <v>932</v>
      </c>
      <c r="AH93" s="87" t="s">
        <v>601</v>
      </c>
      <c r="AI93" s="87" t="s">
        <v>933</v>
      </c>
      <c r="AJ93" s="89">
        <v>500</v>
      </c>
      <c r="AK93" s="87" t="s">
        <v>889</v>
      </c>
    </row>
    <row r="94" spans="1:37" s="87" customFormat="1" ht="15" customHeight="1">
      <c r="A94" s="87" t="s">
        <v>1219</v>
      </c>
      <c r="B94" s="87">
        <v>1</v>
      </c>
      <c r="C94" s="87" t="s">
        <v>876</v>
      </c>
      <c r="D94" s="87" t="s">
        <v>877</v>
      </c>
      <c r="E94" s="87" t="s">
        <v>1220</v>
      </c>
      <c r="F94" s="87" t="s">
        <v>879</v>
      </c>
      <c r="G94" s="87" t="s">
        <v>601</v>
      </c>
      <c r="H94" s="87" t="s">
        <v>880</v>
      </c>
      <c r="I94" s="87" t="s">
        <v>1221</v>
      </c>
      <c r="J94" s="87" t="s">
        <v>882</v>
      </c>
      <c r="K94" s="87" t="s">
        <v>882</v>
      </c>
      <c r="L94" s="87" t="s">
        <v>926</v>
      </c>
      <c r="M94" s="87" t="s">
        <v>927</v>
      </c>
      <c r="N94" s="87" t="s">
        <v>928</v>
      </c>
      <c r="O94" s="87" t="s">
        <v>929</v>
      </c>
      <c r="P94" s="87" t="s">
        <v>930</v>
      </c>
      <c r="Q94" s="87" t="s">
        <v>931</v>
      </c>
      <c r="R94" s="87" t="s">
        <v>882</v>
      </c>
      <c r="S94" s="87" t="s">
        <v>887</v>
      </c>
      <c r="T94" s="88">
        <v>41639</v>
      </c>
      <c r="U94" s="88">
        <v>41639</v>
      </c>
      <c r="V94" s="88">
        <v>41640</v>
      </c>
      <c r="W94" s="89">
        <v>24328.87</v>
      </c>
      <c r="X94" s="87" t="s">
        <v>888</v>
      </c>
      <c r="Y94" s="87">
        <v>0</v>
      </c>
      <c r="Z94" s="87">
        <v>0</v>
      </c>
      <c r="AA94" s="87">
        <v>0</v>
      </c>
      <c r="AB94" s="90">
        <v>1</v>
      </c>
      <c r="AC94" s="89">
        <v>24328.87</v>
      </c>
      <c r="AD94" s="89">
        <v>0</v>
      </c>
      <c r="AE94" s="89">
        <v>0</v>
      </c>
      <c r="AF94" s="89">
        <v>24328.87</v>
      </c>
      <c r="AG94" s="89" t="s">
        <v>932</v>
      </c>
      <c r="AH94" s="87" t="s">
        <v>601</v>
      </c>
      <c r="AI94" s="87" t="s">
        <v>933</v>
      </c>
      <c r="AJ94" s="89">
        <v>100</v>
      </c>
      <c r="AK94" s="87" t="s">
        <v>889</v>
      </c>
    </row>
    <row r="95" spans="1:37" s="87" customFormat="1" ht="15" customHeight="1">
      <c r="A95" s="87" t="s">
        <v>1222</v>
      </c>
      <c r="B95" s="87">
        <v>1</v>
      </c>
      <c r="C95" s="87" t="s">
        <v>876</v>
      </c>
      <c r="D95" s="87" t="s">
        <v>877</v>
      </c>
      <c r="E95" s="87" t="s">
        <v>1223</v>
      </c>
      <c r="F95" s="87" t="s">
        <v>879</v>
      </c>
      <c r="G95" s="87" t="s">
        <v>601</v>
      </c>
      <c r="H95" s="87" t="s">
        <v>880</v>
      </c>
      <c r="I95" s="87" t="s">
        <v>1224</v>
      </c>
      <c r="J95" s="87" t="s">
        <v>882</v>
      </c>
      <c r="K95" s="87" t="s">
        <v>882</v>
      </c>
      <c r="L95" s="87" t="s">
        <v>926</v>
      </c>
      <c r="M95" s="87" t="s">
        <v>927</v>
      </c>
      <c r="N95" s="87" t="s">
        <v>928</v>
      </c>
      <c r="O95" s="87" t="s">
        <v>929</v>
      </c>
      <c r="P95" s="87" t="s">
        <v>930</v>
      </c>
      <c r="Q95" s="87" t="s">
        <v>931</v>
      </c>
      <c r="R95" s="87" t="s">
        <v>882</v>
      </c>
      <c r="S95" s="87" t="s">
        <v>887</v>
      </c>
      <c r="T95" s="88">
        <v>41639</v>
      </c>
      <c r="U95" s="88">
        <v>41639</v>
      </c>
      <c r="V95" s="88">
        <v>41640</v>
      </c>
      <c r="W95" s="89">
        <v>24328.87</v>
      </c>
      <c r="X95" s="87" t="s">
        <v>888</v>
      </c>
      <c r="Y95" s="87">
        <v>0</v>
      </c>
      <c r="Z95" s="87">
        <v>0</v>
      </c>
      <c r="AA95" s="87">
        <v>0</v>
      </c>
      <c r="AB95" s="90">
        <v>1</v>
      </c>
      <c r="AC95" s="89">
        <v>24328.87</v>
      </c>
      <c r="AD95" s="89">
        <v>0</v>
      </c>
      <c r="AE95" s="89">
        <v>0</v>
      </c>
      <c r="AF95" s="89">
        <v>24328.87</v>
      </c>
      <c r="AG95" s="89" t="s">
        <v>932</v>
      </c>
      <c r="AH95" s="87" t="s">
        <v>601</v>
      </c>
      <c r="AI95" s="87" t="s">
        <v>933</v>
      </c>
      <c r="AJ95" s="89">
        <v>100</v>
      </c>
      <c r="AK95" s="87" t="s">
        <v>889</v>
      </c>
    </row>
    <row r="96" spans="1:37" s="87" customFormat="1" ht="15" customHeight="1">
      <c r="A96" s="87" t="s">
        <v>1225</v>
      </c>
      <c r="B96" s="87">
        <v>1</v>
      </c>
      <c r="C96" s="87" t="s">
        <v>876</v>
      </c>
      <c r="D96" s="87" t="s">
        <v>877</v>
      </c>
      <c r="E96" s="87" t="s">
        <v>1226</v>
      </c>
      <c r="F96" s="87" t="s">
        <v>879</v>
      </c>
      <c r="G96" s="87" t="s">
        <v>601</v>
      </c>
      <c r="H96" s="87" t="s">
        <v>880</v>
      </c>
      <c r="I96" s="87" t="s">
        <v>1227</v>
      </c>
      <c r="J96" s="87" t="s">
        <v>882</v>
      </c>
      <c r="K96" s="87" t="s">
        <v>882</v>
      </c>
      <c r="L96" s="87" t="s">
        <v>926</v>
      </c>
      <c r="M96" s="87" t="s">
        <v>927</v>
      </c>
      <c r="N96" s="87" t="s">
        <v>928</v>
      </c>
      <c r="O96" s="87" t="s">
        <v>929</v>
      </c>
      <c r="P96" s="87" t="s">
        <v>930</v>
      </c>
      <c r="Q96" s="87" t="s">
        <v>931</v>
      </c>
      <c r="R96" s="87" t="s">
        <v>882</v>
      </c>
      <c r="S96" s="87" t="s">
        <v>887</v>
      </c>
      <c r="T96" s="88">
        <v>41639</v>
      </c>
      <c r="U96" s="88">
        <v>41639</v>
      </c>
      <c r="V96" s="88">
        <v>41640</v>
      </c>
      <c r="W96" s="89">
        <v>268583.42</v>
      </c>
      <c r="X96" s="87" t="s">
        <v>888</v>
      </c>
      <c r="Y96" s="87">
        <v>0</v>
      </c>
      <c r="Z96" s="87">
        <v>0</v>
      </c>
      <c r="AA96" s="87">
        <v>0</v>
      </c>
      <c r="AB96" s="90">
        <v>1</v>
      </c>
      <c r="AC96" s="89">
        <v>268583.42</v>
      </c>
      <c r="AD96" s="89">
        <v>0</v>
      </c>
      <c r="AE96" s="89">
        <v>0</v>
      </c>
      <c r="AF96" s="89">
        <v>268583.42</v>
      </c>
      <c r="AG96" s="89" t="s">
        <v>932</v>
      </c>
      <c r="AH96" s="87" t="s">
        <v>601</v>
      </c>
      <c r="AI96" s="87" t="s">
        <v>933</v>
      </c>
      <c r="AJ96" s="89">
        <v>1500</v>
      </c>
      <c r="AK96" s="87" t="s">
        <v>889</v>
      </c>
    </row>
    <row r="97" spans="1:37" s="87" customFormat="1" ht="15" customHeight="1">
      <c r="A97" s="87" t="s">
        <v>1228</v>
      </c>
      <c r="B97" s="87">
        <v>1</v>
      </c>
      <c r="C97" s="87" t="s">
        <v>876</v>
      </c>
      <c r="D97" s="87" t="s">
        <v>877</v>
      </c>
      <c r="E97" s="87" t="s">
        <v>1229</v>
      </c>
      <c r="F97" s="87" t="s">
        <v>879</v>
      </c>
      <c r="G97" s="87" t="s">
        <v>601</v>
      </c>
      <c r="H97" s="87" t="s">
        <v>880</v>
      </c>
      <c r="I97" s="87" t="s">
        <v>1230</v>
      </c>
      <c r="J97" s="87" t="s">
        <v>882</v>
      </c>
      <c r="K97" s="87" t="s">
        <v>882</v>
      </c>
      <c r="L97" s="87" t="s">
        <v>926</v>
      </c>
      <c r="M97" s="87" t="s">
        <v>927</v>
      </c>
      <c r="N97" s="87" t="s">
        <v>928</v>
      </c>
      <c r="O97" s="87" t="s">
        <v>929</v>
      </c>
      <c r="P97" s="87" t="s">
        <v>930</v>
      </c>
      <c r="Q97" s="87" t="s">
        <v>931</v>
      </c>
      <c r="R97" s="87" t="s">
        <v>882</v>
      </c>
      <c r="S97" s="87" t="s">
        <v>887</v>
      </c>
      <c r="T97" s="88">
        <v>41639</v>
      </c>
      <c r="U97" s="88">
        <v>41639</v>
      </c>
      <c r="V97" s="88">
        <v>41640</v>
      </c>
      <c r="W97" s="89">
        <v>268583.42</v>
      </c>
      <c r="X97" s="87" t="s">
        <v>888</v>
      </c>
      <c r="Y97" s="87">
        <v>0</v>
      </c>
      <c r="Z97" s="87">
        <v>0</v>
      </c>
      <c r="AA97" s="87">
        <v>0</v>
      </c>
      <c r="AB97" s="90">
        <v>1</v>
      </c>
      <c r="AC97" s="89">
        <v>268583.42</v>
      </c>
      <c r="AD97" s="89">
        <v>0</v>
      </c>
      <c r="AE97" s="89">
        <v>0</v>
      </c>
      <c r="AF97" s="89">
        <v>268583.42</v>
      </c>
      <c r="AG97" s="89" t="s">
        <v>932</v>
      </c>
      <c r="AH97" s="87" t="s">
        <v>601</v>
      </c>
      <c r="AI97" s="87" t="s">
        <v>933</v>
      </c>
      <c r="AJ97" s="89">
        <v>1500</v>
      </c>
      <c r="AK97" s="87" t="s">
        <v>889</v>
      </c>
    </row>
    <row r="98" spans="1:37" s="87" customFormat="1" ht="15" customHeight="1">
      <c r="A98" s="87" t="s">
        <v>1231</v>
      </c>
      <c r="B98" s="87">
        <v>1</v>
      </c>
      <c r="C98" s="87" t="s">
        <v>876</v>
      </c>
      <c r="D98" s="87" t="s">
        <v>877</v>
      </c>
      <c r="E98" s="87" t="s">
        <v>1232</v>
      </c>
      <c r="F98" s="87" t="s">
        <v>879</v>
      </c>
      <c r="G98" s="87" t="s">
        <v>601</v>
      </c>
      <c r="H98" s="87" t="s">
        <v>880</v>
      </c>
      <c r="I98" s="87" t="s">
        <v>1233</v>
      </c>
      <c r="J98" s="87" t="s">
        <v>882</v>
      </c>
      <c r="K98" s="87" t="s">
        <v>882</v>
      </c>
      <c r="L98" s="87" t="s">
        <v>926</v>
      </c>
      <c r="M98" s="87" t="s">
        <v>927</v>
      </c>
      <c r="N98" s="87" t="s">
        <v>928</v>
      </c>
      <c r="O98" s="87" t="s">
        <v>929</v>
      </c>
      <c r="P98" s="87" t="s">
        <v>930</v>
      </c>
      <c r="Q98" s="87" t="s">
        <v>931</v>
      </c>
      <c r="R98" s="87" t="s">
        <v>882</v>
      </c>
      <c r="S98" s="87" t="s">
        <v>887</v>
      </c>
      <c r="T98" s="88">
        <v>41639</v>
      </c>
      <c r="U98" s="88">
        <v>41639</v>
      </c>
      <c r="V98" s="88">
        <v>41640</v>
      </c>
      <c r="W98" s="89">
        <v>268583.42</v>
      </c>
      <c r="X98" s="87" t="s">
        <v>888</v>
      </c>
      <c r="Y98" s="87">
        <v>0</v>
      </c>
      <c r="Z98" s="87">
        <v>0</v>
      </c>
      <c r="AA98" s="87">
        <v>0</v>
      </c>
      <c r="AB98" s="90">
        <v>1</v>
      </c>
      <c r="AC98" s="89">
        <v>268583.42</v>
      </c>
      <c r="AD98" s="89">
        <v>0</v>
      </c>
      <c r="AE98" s="89">
        <v>0</v>
      </c>
      <c r="AF98" s="89">
        <v>268583.42</v>
      </c>
      <c r="AG98" s="89" t="s">
        <v>932</v>
      </c>
      <c r="AH98" s="87" t="s">
        <v>601</v>
      </c>
      <c r="AI98" s="87" t="s">
        <v>933</v>
      </c>
      <c r="AJ98" s="89">
        <v>200</v>
      </c>
      <c r="AK98" s="87" t="s">
        <v>889</v>
      </c>
    </row>
    <row r="99" spans="1:37" s="87" customFormat="1" ht="15" customHeight="1">
      <c r="A99" s="87" t="s">
        <v>1234</v>
      </c>
      <c r="B99" s="87">
        <v>1</v>
      </c>
      <c r="C99" s="87" t="s">
        <v>876</v>
      </c>
      <c r="D99" s="87" t="s">
        <v>877</v>
      </c>
      <c r="E99" s="87" t="s">
        <v>1235</v>
      </c>
      <c r="F99" s="87" t="s">
        <v>879</v>
      </c>
      <c r="G99" s="87" t="s">
        <v>601</v>
      </c>
      <c r="H99" s="87" t="s">
        <v>880</v>
      </c>
      <c r="I99" s="87" t="s">
        <v>1236</v>
      </c>
      <c r="J99" s="87" t="s">
        <v>882</v>
      </c>
      <c r="K99" s="87" t="s">
        <v>882</v>
      </c>
      <c r="L99" s="87" t="s">
        <v>926</v>
      </c>
      <c r="M99" s="87" t="s">
        <v>927</v>
      </c>
      <c r="N99" s="87" t="s">
        <v>928</v>
      </c>
      <c r="O99" s="87" t="s">
        <v>929</v>
      </c>
      <c r="P99" s="87" t="s">
        <v>930</v>
      </c>
      <c r="Q99" s="87" t="s">
        <v>931</v>
      </c>
      <c r="R99" s="87" t="s">
        <v>882</v>
      </c>
      <c r="S99" s="87" t="s">
        <v>887</v>
      </c>
      <c r="T99" s="88">
        <v>41639</v>
      </c>
      <c r="U99" s="88">
        <v>41639</v>
      </c>
      <c r="V99" s="88">
        <v>41640</v>
      </c>
      <c r="W99" s="89">
        <v>121644.35</v>
      </c>
      <c r="X99" s="87" t="s">
        <v>888</v>
      </c>
      <c r="Y99" s="87">
        <v>0</v>
      </c>
      <c r="Z99" s="87">
        <v>0</v>
      </c>
      <c r="AA99" s="87">
        <v>0</v>
      </c>
      <c r="AB99" s="90">
        <v>1</v>
      </c>
      <c r="AC99" s="89">
        <v>121644.35</v>
      </c>
      <c r="AD99" s="89">
        <v>0</v>
      </c>
      <c r="AE99" s="89">
        <v>0</v>
      </c>
      <c r="AF99" s="89">
        <v>121644.35</v>
      </c>
      <c r="AG99" s="89" t="s">
        <v>932</v>
      </c>
      <c r="AH99" s="87" t="s">
        <v>601</v>
      </c>
      <c r="AI99" s="87" t="s">
        <v>933</v>
      </c>
      <c r="AJ99" s="89">
        <v>1000</v>
      </c>
      <c r="AK99" s="87" t="s">
        <v>889</v>
      </c>
    </row>
    <row r="100" spans="1:37" s="87" customFormat="1" ht="15" customHeight="1">
      <c r="A100" s="87" t="s">
        <v>1237</v>
      </c>
      <c r="B100" s="87">
        <v>1</v>
      </c>
      <c r="C100" s="87" t="s">
        <v>876</v>
      </c>
      <c r="D100" s="87" t="s">
        <v>877</v>
      </c>
      <c r="E100" s="87" t="s">
        <v>1238</v>
      </c>
      <c r="F100" s="87" t="s">
        <v>879</v>
      </c>
      <c r="G100" s="87" t="s">
        <v>601</v>
      </c>
      <c r="H100" s="87" t="s">
        <v>880</v>
      </c>
      <c r="I100" s="87" t="s">
        <v>1239</v>
      </c>
      <c r="J100" s="87" t="s">
        <v>882</v>
      </c>
      <c r="K100" s="87" t="s">
        <v>882</v>
      </c>
      <c r="L100" s="87" t="s">
        <v>926</v>
      </c>
      <c r="M100" s="87" t="s">
        <v>927</v>
      </c>
      <c r="N100" s="87" t="s">
        <v>928</v>
      </c>
      <c r="O100" s="87" t="s">
        <v>929</v>
      </c>
      <c r="P100" s="87" t="s">
        <v>930</v>
      </c>
      <c r="Q100" s="87" t="s">
        <v>931</v>
      </c>
      <c r="R100" s="87" t="s">
        <v>882</v>
      </c>
      <c r="S100" s="87" t="s">
        <v>887</v>
      </c>
      <c r="T100" s="88">
        <v>41639</v>
      </c>
      <c r="U100" s="88">
        <v>41639</v>
      </c>
      <c r="V100" s="88">
        <v>41640</v>
      </c>
      <c r="W100" s="89">
        <v>6082217.7300000004</v>
      </c>
      <c r="X100" s="87" t="s">
        <v>888</v>
      </c>
      <c r="Y100" s="87">
        <v>0</v>
      </c>
      <c r="Z100" s="87">
        <v>0</v>
      </c>
      <c r="AA100" s="87">
        <v>0</v>
      </c>
      <c r="AB100" s="90">
        <v>1</v>
      </c>
      <c r="AC100" s="89">
        <v>6082217.7300000004</v>
      </c>
      <c r="AD100" s="89">
        <v>0</v>
      </c>
      <c r="AE100" s="89">
        <v>0</v>
      </c>
      <c r="AF100" s="89">
        <v>6082217.7300000004</v>
      </c>
      <c r="AG100" s="89" t="s">
        <v>932</v>
      </c>
      <c r="AH100" s="87" t="s">
        <v>601</v>
      </c>
      <c r="AI100" s="87" t="s">
        <v>933</v>
      </c>
      <c r="AJ100" s="89">
        <v>70000</v>
      </c>
      <c r="AK100" s="87" t="s">
        <v>889</v>
      </c>
    </row>
    <row r="101" spans="1:37" s="87" customFormat="1" ht="15" customHeight="1">
      <c r="A101" s="87" t="s">
        <v>1240</v>
      </c>
      <c r="B101" s="87">
        <v>1</v>
      </c>
      <c r="C101" s="87" t="s">
        <v>876</v>
      </c>
      <c r="D101" s="87" t="s">
        <v>877</v>
      </c>
      <c r="E101" s="87" t="s">
        <v>1241</v>
      </c>
      <c r="F101" s="87" t="s">
        <v>879</v>
      </c>
      <c r="G101" s="87" t="s">
        <v>601</v>
      </c>
      <c r="H101" s="87" t="s">
        <v>880</v>
      </c>
      <c r="I101" s="87" t="s">
        <v>1242</v>
      </c>
      <c r="J101" s="87" t="s">
        <v>882</v>
      </c>
      <c r="K101" s="87" t="s">
        <v>882</v>
      </c>
      <c r="L101" s="87" t="s">
        <v>1243</v>
      </c>
      <c r="M101" s="87" t="s">
        <v>1244</v>
      </c>
      <c r="N101" s="87" t="s">
        <v>930</v>
      </c>
      <c r="O101" s="87" t="s">
        <v>931</v>
      </c>
      <c r="P101" s="87" t="s">
        <v>930</v>
      </c>
      <c r="Q101" s="87" t="s">
        <v>931</v>
      </c>
      <c r="R101" s="87" t="s">
        <v>882</v>
      </c>
      <c r="S101" s="87" t="s">
        <v>887</v>
      </c>
      <c r="T101" s="88">
        <v>41639</v>
      </c>
      <c r="U101" s="88">
        <v>41639</v>
      </c>
      <c r="V101" s="88">
        <v>41640</v>
      </c>
      <c r="W101" s="89">
        <v>97315.48</v>
      </c>
      <c r="X101" s="87" t="s">
        <v>888</v>
      </c>
      <c r="Y101" s="87">
        <v>0</v>
      </c>
      <c r="Z101" s="87">
        <v>0</v>
      </c>
      <c r="AA101" s="87">
        <v>0</v>
      </c>
      <c r="AB101" s="90">
        <v>1</v>
      </c>
      <c r="AC101" s="89">
        <v>97315.48</v>
      </c>
      <c r="AD101" s="89">
        <v>0</v>
      </c>
      <c r="AE101" s="89">
        <v>0</v>
      </c>
      <c r="AF101" s="89">
        <v>97315.48</v>
      </c>
      <c r="AG101" s="89" t="s">
        <v>932</v>
      </c>
      <c r="AH101" s="87" t="s">
        <v>601</v>
      </c>
      <c r="AI101" s="86" t="s">
        <v>933</v>
      </c>
      <c r="AJ101" s="89">
        <v>200</v>
      </c>
      <c r="AK101" s="87" t="s">
        <v>889</v>
      </c>
    </row>
    <row r="102" spans="1:37" s="87" customFormat="1" ht="15" customHeight="1">
      <c r="A102" s="87" t="s">
        <v>1245</v>
      </c>
      <c r="B102" s="87">
        <v>1</v>
      </c>
      <c r="C102" s="87" t="s">
        <v>876</v>
      </c>
      <c r="D102" s="87" t="s">
        <v>877</v>
      </c>
      <c r="E102" s="87" t="s">
        <v>1246</v>
      </c>
      <c r="F102" s="87" t="s">
        <v>879</v>
      </c>
      <c r="G102" s="87" t="s">
        <v>601</v>
      </c>
      <c r="H102" s="87" t="s">
        <v>880</v>
      </c>
      <c r="I102" s="87" t="s">
        <v>1247</v>
      </c>
      <c r="J102" s="87" t="s">
        <v>882</v>
      </c>
      <c r="K102" s="87" t="s">
        <v>882</v>
      </c>
      <c r="L102" s="87" t="s">
        <v>926</v>
      </c>
      <c r="M102" s="87" t="s">
        <v>927</v>
      </c>
      <c r="N102" s="87" t="s">
        <v>928</v>
      </c>
      <c r="O102" s="87" t="s">
        <v>929</v>
      </c>
      <c r="P102" s="87" t="s">
        <v>930</v>
      </c>
      <c r="Q102" s="87" t="s">
        <v>931</v>
      </c>
      <c r="R102" s="87" t="s">
        <v>882</v>
      </c>
      <c r="S102" s="87" t="s">
        <v>887</v>
      </c>
      <c r="T102" s="88">
        <v>41639</v>
      </c>
      <c r="U102" s="88">
        <v>41639</v>
      </c>
      <c r="V102" s="88">
        <v>41640</v>
      </c>
      <c r="W102" s="89">
        <v>121644.35</v>
      </c>
      <c r="X102" s="87" t="s">
        <v>888</v>
      </c>
      <c r="Y102" s="87">
        <v>0</v>
      </c>
      <c r="Z102" s="87">
        <v>0</v>
      </c>
      <c r="AA102" s="87">
        <v>0</v>
      </c>
      <c r="AB102" s="90">
        <v>1</v>
      </c>
      <c r="AC102" s="89">
        <v>121644.35</v>
      </c>
      <c r="AD102" s="89">
        <v>0</v>
      </c>
      <c r="AE102" s="89">
        <v>0</v>
      </c>
      <c r="AF102" s="89">
        <v>121644.35</v>
      </c>
      <c r="AG102" s="89" t="s">
        <v>932</v>
      </c>
      <c r="AH102" s="87" t="s">
        <v>601</v>
      </c>
      <c r="AI102" s="87" t="s">
        <v>933</v>
      </c>
      <c r="AJ102" s="89">
        <v>200</v>
      </c>
      <c r="AK102" s="87" t="s">
        <v>889</v>
      </c>
    </row>
    <row r="103" spans="1:37" s="87" customFormat="1" ht="15" customHeight="1">
      <c r="A103" s="87" t="s">
        <v>1248</v>
      </c>
      <c r="B103" s="87">
        <v>1</v>
      </c>
      <c r="C103" s="87" t="s">
        <v>876</v>
      </c>
      <c r="D103" s="87" t="s">
        <v>877</v>
      </c>
      <c r="E103" s="87" t="s">
        <v>1249</v>
      </c>
      <c r="F103" s="87" t="s">
        <v>879</v>
      </c>
      <c r="G103" s="87" t="s">
        <v>601</v>
      </c>
      <c r="H103" s="87" t="s">
        <v>880</v>
      </c>
      <c r="I103" s="87" t="s">
        <v>1250</v>
      </c>
      <c r="J103" s="87" t="s">
        <v>882</v>
      </c>
      <c r="K103" s="87" t="s">
        <v>882</v>
      </c>
      <c r="L103" s="87" t="s">
        <v>926</v>
      </c>
      <c r="M103" s="87" t="s">
        <v>927</v>
      </c>
      <c r="N103" s="87" t="s">
        <v>928</v>
      </c>
      <c r="O103" s="87" t="s">
        <v>929</v>
      </c>
      <c r="P103" s="87" t="s">
        <v>930</v>
      </c>
      <c r="Q103" s="87" t="s">
        <v>931</v>
      </c>
      <c r="R103" s="87" t="s">
        <v>882</v>
      </c>
      <c r="S103" s="87" t="s">
        <v>887</v>
      </c>
      <c r="T103" s="88">
        <v>41639</v>
      </c>
      <c r="U103" s="88">
        <v>41639</v>
      </c>
      <c r="V103" s="88">
        <v>41640</v>
      </c>
      <c r="W103" s="89">
        <v>121644.35</v>
      </c>
      <c r="X103" s="87" t="s">
        <v>888</v>
      </c>
      <c r="Y103" s="87">
        <v>0</v>
      </c>
      <c r="Z103" s="87">
        <v>0</v>
      </c>
      <c r="AA103" s="87">
        <v>0</v>
      </c>
      <c r="AB103" s="90">
        <v>1</v>
      </c>
      <c r="AC103" s="89">
        <v>121644.35</v>
      </c>
      <c r="AD103" s="89">
        <v>0</v>
      </c>
      <c r="AE103" s="89">
        <v>0</v>
      </c>
      <c r="AF103" s="89">
        <v>121644.35</v>
      </c>
      <c r="AG103" s="89" t="s">
        <v>932</v>
      </c>
      <c r="AH103" s="87" t="s">
        <v>601</v>
      </c>
      <c r="AI103" s="87" t="s">
        <v>933</v>
      </c>
      <c r="AJ103" s="89">
        <v>200</v>
      </c>
      <c r="AK103" s="87" t="s">
        <v>889</v>
      </c>
    </row>
    <row r="104" spans="1:37" s="87" customFormat="1" ht="15" customHeight="1">
      <c r="A104" s="87" t="s">
        <v>1251</v>
      </c>
      <c r="B104" s="87">
        <v>1</v>
      </c>
      <c r="C104" s="87" t="s">
        <v>876</v>
      </c>
      <c r="D104" s="87" t="s">
        <v>877</v>
      </c>
      <c r="E104" s="87" t="s">
        <v>1252</v>
      </c>
      <c r="F104" s="87" t="s">
        <v>879</v>
      </c>
      <c r="G104" s="87" t="s">
        <v>601</v>
      </c>
      <c r="H104" s="87" t="s">
        <v>880</v>
      </c>
      <c r="I104" s="87" t="s">
        <v>1253</v>
      </c>
      <c r="J104" s="87" t="s">
        <v>882</v>
      </c>
      <c r="K104" s="87" t="s">
        <v>882</v>
      </c>
      <c r="L104" s="87" t="s">
        <v>926</v>
      </c>
      <c r="M104" s="87" t="s">
        <v>927</v>
      </c>
      <c r="N104" s="87" t="s">
        <v>928</v>
      </c>
      <c r="O104" s="87" t="s">
        <v>929</v>
      </c>
      <c r="P104" s="87" t="s">
        <v>930</v>
      </c>
      <c r="Q104" s="87" t="s">
        <v>931</v>
      </c>
      <c r="R104" s="87" t="s">
        <v>882</v>
      </c>
      <c r="S104" s="87" t="s">
        <v>887</v>
      </c>
      <c r="T104" s="88">
        <v>41639</v>
      </c>
      <c r="U104" s="88">
        <v>41639</v>
      </c>
      <c r="V104" s="88">
        <v>41640</v>
      </c>
      <c r="W104" s="89">
        <v>72986.61</v>
      </c>
      <c r="X104" s="87" t="s">
        <v>888</v>
      </c>
      <c r="Y104" s="87">
        <v>0</v>
      </c>
      <c r="Z104" s="87">
        <v>0</v>
      </c>
      <c r="AA104" s="87">
        <v>0</v>
      </c>
      <c r="AB104" s="90">
        <v>1</v>
      </c>
      <c r="AC104" s="89">
        <v>72986.61</v>
      </c>
      <c r="AD104" s="89">
        <v>0</v>
      </c>
      <c r="AE104" s="89">
        <v>0</v>
      </c>
      <c r="AF104" s="89">
        <v>72986.61</v>
      </c>
      <c r="AG104" s="89" t="s">
        <v>932</v>
      </c>
      <c r="AH104" s="87" t="s">
        <v>601</v>
      </c>
      <c r="AI104" s="87" t="s">
        <v>933</v>
      </c>
      <c r="AJ104" s="89">
        <v>600</v>
      </c>
      <c r="AK104" s="87" t="s">
        <v>889</v>
      </c>
    </row>
    <row r="105" spans="1:37" s="87" customFormat="1" ht="15" customHeight="1">
      <c r="A105" s="87" t="s">
        <v>1254</v>
      </c>
      <c r="B105" s="87">
        <v>1</v>
      </c>
      <c r="C105" s="87" t="s">
        <v>876</v>
      </c>
      <c r="D105" s="87" t="s">
        <v>877</v>
      </c>
      <c r="E105" s="87" t="s">
        <v>1255</v>
      </c>
      <c r="F105" s="87" t="s">
        <v>879</v>
      </c>
      <c r="G105" s="87" t="s">
        <v>601</v>
      </c>
      <c r="H105" s="87" t="s">
        <v>880</v>
      </c>
      <c r="I105" s="87" t="s">
        <v>1256</v>
      </c>
      <c r="J105" s="87" t="s">
        <v>882</v>
      </c>
      <c r="K105" s="87" t="s">
        <v>882</v>
      </c>
      <c r="L105" s="87" t="s">
        <v>926</v>
      </c>
      <c r="M105" s="87" t="s">
        <v>927</v>
      </c>
      <c r="N105" s="87" t="s">
        <v>928</v>
      </c>
      <c r="O105" s="87" t="s">
        <v>929</v>
      </c>
      <c r="P105" s="87" t="s">
        <v>930</v>
      </c>
      <c r="Q105" s="87" t="s">
        <v>931</v>
      </c>
      <c r="R105" s="87" t="s">
        <v>882</v>
      </c>
      <c r="S105" s="87" t="s">
        <v>887</v>
      </c>
      <c r="T105" s="88">
        <v>41639</v>
      </c>
      <c r="U105" s="88">
        <v>41639</v>
      </c>
      <c r="V105" s="88">
        <v>41640</v>
      </c>
      <c r="W105" s="89">
        <v>1459732.25</v>
      </c>
      <c r="X105" s="87" t="s">
        <v>888</v>
      </c>
      <c r="Y105" s="87">
        <v>0</v>
      </c>
      <c r="Z105" s="87">
        <v>0</v>
      </c>
      <c r="AA105" s="87">
        <v>0</v>
      </c>
      <c r="AB105" s="90">
        <v>1</v>
      </c>
      <c r="AC105" s="89">
        <v>1459732.25</v>
      </c>
      <c r="AD105" s="89">
        <v>0</v>
      </c>
      <c r="AE105" s="89">
        <v>0</v>
      </c>
      <c r="AF105" s="89">
        <v>1459732.25</v>
      </c>
      <c r="AG105" s="89" t="s">
        <v>932</v>
      </c>
      <c r="AH105" s="87" t="s">
        <v>601</v>
      </c>
      <c r="AI105" s="87" t="s">
        <v>933</v>
      </c>
      <c r="AJ105" s="89">
        <v>18000</v>
      </c>
      <c r="AK105" s="87" t="s">
        <v>889</v>
      </c>
    </row>
    <row r="106" spans="1:37" s="87" customFormat="1" ht="15" customHeight="1">
      <c r="A106" s="87" t="s">
        <v>1257</v>
      </c>
      <c r="B106" s="87">
        <v>1</v>
      </c>
      <c r="C106" s="87" t="s">
        <v>876</v>
      </c>
      <c r="D106" s="87" t="s">
        <v>877</v>
      </c>
      <c r="E106" s="87" t="s">
        <v>1258</v>
      </c>
      <c r="F106" s="87" t="s">
        <v>879</v>
      </c>
      <c r="G106" s="87" t="s">
        <v>601</v>
      </c>
      <c r="H106" s="87" t="s">
        <v>880</v>
      </c>
      <c r="I106" s="87" t="s">
        <v>1259</v>
      </c>
      <c r="J106" s="87" t="s">
        <v>882</v>
      </c>
      <c r="K106" s="87" t="s">
        <v>882</v>
      </c>
      <c r="L106" s="87" t="s">
        <v>1150</v>
      </c>
      <c r="M106" s="87" t="s">
        <v>1151</v>
      </c>
      <c r="N106" s="87" t="s">
        <v>930</v>
      </c>
      <c r="O106" s="87" t="s">
        <v>931</v>
      </c>
      <c r="P106" s="87" t="s">
        <v>930</v>
      </c>
      <c r="Q106" s="87" t="s">
        <v>931</v>
      </c>
      <c r="R106" s="87" t="s">
        <v>882</v>
      </c>
      <c r="S106" s="87" t="s">
        <v>887</v>
      </c>
      <c r="T106" s="88">
        <v>41639</v>
      </c>
      <c r="U106" s="88">
        <v>41639</v>
      </c>
      <c r="V106" s="88">
        <v>41640</v>
      </c>
      <c r="W106" s="89">
        <v>1342917.1</v>
      </c>
      <c r="X106" s="87" t="s">
        <v>888</v>
      </c>
      <c r="Y106" s="87">
        <v>0</v>
      </c>
      <c r="Z106" s="87">
        <v>0</v>
      </c>
      <c r="AA106" s="87">
        <v>0</v>
      </c>
      <c r="AB106" s="90">
        <v>1</v>
      </c>
      <c r="AC106" s="89">
        <v>1342917.1</v>
      </c>
      <c r="AD106" s="89">
        <v>0</v>
      </c>
      <c r="AE106" s="89">
        <v>0</v>
      </c>
      <c r="AF106" s="89">
        <v>1342917.1</v>
      </c>
      <c r="AG106" s="89" t="s">
        <v>932</v>
      </c>
      <c r="AH106" s="87" t="s">
        <v>601</v>
      </c>
      <c r="AI106" s="86" t="s">
        <v>933</v>
      </c>
      <c r="AJ106" s="89">
        <v>2000</v>
      </c>
      <c r="AK106" s="87" t="s">
        <v>889</v>
      </c>
    </row>
    <row r="107" spans="1:37" s="87" customFormat="1" ht="15" customHeight="1">
      <c r="A107" s="87" t="s">
        <v>1260</v>
      </c>
      <c r="B107" s="87">
        <v>1</v>
      </c>
      <c r="C107" s="87" t="s">
        <v>876</v>
      </c>
      <c r="D107" s="87" t="s">
        <v>877</v>
      </c>
      <c r="E107" s="87" t="s">
        <v>1261</v>
      </c>
      <c r="F107" s="87" t="s">
        <v>879</v>
      </c>
      <c r="G107" s="87" t="s">
        <v>601</v>
      </c>
      <c r="H107" s="87" t="s">
        <v>880</v>
      </c>
      <c r="I107" s="87" t="s">
        <v>1262</v>
      </c>
      <c r="J107" s="87" t="s">
        <v>882</v>
      </c>
      <c r="K107" s="87" t="s">
        <v>882</v>
      </c>
      <c r="L107" s="87" t="s">
        <v>926</v>
      </c>
      <c r="M107" s="87" t="s">
        <v>927</v>
      </c>
      <c r="N107" s="87" t="s">
        <v>928</v>
      </c>
      <c r="O107" s="87" t="s">
        <v>929</v>
      </c>
      <c r="P107" s="87" t="s">
        <v>930</v>
      </c>
      <c r="Q107" s="87" t="s">
        <v>931</v>
      </c>
      <c r="R107" s="87" t="s">
        <v>882</v>
      </c>
      <c r="S107" s="87" t="s">
        <v>887</v>
      </c>
      <c r="T107" s="88">
        <v>41639</v>
      </c>
      <c r="U107" s="88">
        <v>41639</v>
      </c>
      <c r="V107" s="88">
        <v>41640</v>
      </c>
      <c r="W107" s="89">
        <v>48657.74</v>
      </c>
      <c r="X107" s="87" t="s">
        <v>888</v>
      </c>
      <c r="Y107" s="87">
        <v>0</v>
      </c>
      <c r="Z107" s="87">
        <v>0</v>
      </c>
      <c r="AA107" s="87">
        <v>0</v>
      </c>
      <c r="AB107" s="90">
        <v>1</v>
      </c>
      <c r="AC107" s="89">
        <v>48657.74</v>
      </c>
      <c r="AD107" s="89">
        <v>0</v>
      </c>
      <c r="AE107" s="89">
        <v>0</v>
      </c>
      <c r="AF107" s="89">
        <v>48657.74</v>
      </c>
      <c r="AG107" s="89" t="s">
        <v>932</v>
      </c>
      <c r="AH107" s="87" t="s">
        <v>601</v>
      </c>
      <c r="AI107" s="87" t="s">
        <v>933</v>
      </c>
      <c r="AJ107" s="89">
        <v>200</v>
      </c>
      <c r="AK107" s="87" t="s">
        <v>889</v>
      </c>
    </row>
    <row r="108" spans="1:37" s="87" customFormat="1" ht="15.5" customHeight="1">
      <c r="A108" s="87" t="s">
        <v>1263</v>
      </c>
      <c r="B108" s="87">
        <v>1</v>
      </c>
      <c r="C108" s="87" t="s">
        <v>876</v>
      </c>
      <c r="D108" s="87" t="s">
        <v>877</v>
      </c>
      <c r="E108" s="87" t="s">
        <v>1264</v>
      </c>
      <c r="F108" s="87" t="s">
        <v>879</v>
      </c>
      <c r="G108" s="87" t="s">
        <v>601</v>
      </c>
      <c r="H108" s="87" t="s">
        <v>880</v>
      </c>
      <c r="I108" s="87" t="s">
        <v>1265</v>
      </c>
      <c r="J108" s="87" t="s">
        <v>882</v>
      </c>
      <c r="K108" s="87" t="s">
        <v>882</v>
      </c>
      <c r="L108" s="87" t="s">
        <v>926</v>
      </c>
      <c r="M108" s="87" t="s">
        <v>927</v>
      </c>
      <c r="N108" s="87" t="s">
        <v>928</v>
      </c>
      <c r="O108" s="87" t="s">
        <v>929</v>
      </c>
      <c r="P108" s="87" t="s">
        <v>930</v>
      </c>
      <c r="Q108" s="87" t="s">
        <v>931</v>
      </c>
      <c r="R108" s="87" t="s">
        <v>882</v>
      </c>
      <c r="S108" s="87" t="s">
        <v>887</v>
      </c>
      <c r="T108" s="88">
        <v>41639</v>
      </c>
      <c r="U108" s="88">
        <v>41639</v>
      </c>
      <c r="V108" s="88">
        <v>41640</v>
      </c>
      <c r="W108" s="89">
        <v>243288.71</v>
      </c>
      <c r="X108" s="87" t="s">
        <v>888</v>
      </c>
      <c r="Y108" s="87">
        <v>0</v>
      </c>
      <c r="Z108" s="87">
        <v>0</v>
      </c>
      <c r="AA108" s="87">
        <v>0</v>
      </c>
      <c r="AB108" s="90">
        <v>1</v>
      </c>
      <c r="AC108" s="89">
        <v>243288.71</v>
      </c>
      <c r="AD108" s="89">
        <v>0</v>
      </c>
      <c r="AE108" s="89">
        <v>0</v>
      </c>
      <c r="AF108" s="89">
        <v>243288.71</v>
      </c>
      <c r="AG108" s="89" t="s">
        <v>932</v>
      </c>
      <c r="AH108" s="87" t="s">
        <v>601</v>
      </c>
      <c r="AI108" s="87" t="s">
        <v>933</v>
      </c>
      <c r="AJ108" s="89">
        <v>1000</v>
      </c>
      <c r="AK108" s="87" t="s">
        <v>889</v>
      </c>
    </row>
    <row r="109" spans="1:37" s="87" customFormat="1" ht="15" customHeight="1">
      <c r="A109" s="87" t="s">
        <v>1266</v>
      </c>
      <c r="B109" s="87">
        <v>1</v>
      </c>
      <c r="C109" s="87" t="s">
        <v>876</v>
      </c>
      <c r="D109" s="87" t="s">
        <v>877</v>
      </c>
      <c r="E109" s="87" t="s">
        <v>1267</v>
      </c>
      <c r="F109" s="87" t="s">
        <v>879</v>
      </c>
      <c r="G109" s="87" t="s">
        <v>601</v>
      </c>
      <c r="H109" s="87" t="s">
        <v>880</v>
      </c>
      <c r="I109" s="87" t="s">
        <v>1268</v>
      </c>
      <c r="J109" s="87" t="s">
        <v>882</v>
      </c>
      <c r="K109" s="87" t="s">
        <v>882</v>
      </c>
      <c r="L109" s="87" t="s">
        <v>1269</v>
      </c>
      <c r="M109" s="87" t="s">
        <v>1270</v>
      </c>
      <c r="N109" s="87" t="s">
        <v>1271</v>
      </c>
      <c r="O109" s="87" t="s">
        <v>1272</v>
      </c>
      <c r="P109" s="87" t="s">
        <v>930</v>
      </c>
      <c r="Q109" s="87" t="s">
        <v>931</v>
      </c>
      <c r="R109" s="87" t="s">
        <v>882</v>
      </c>
      <c r="S109" s="87" t="s">
        <v>887</v>
      </c>
      <c r="T109" s="88">
        <v>41639</v>
      </c>
      <c r="U109" s="88">
        <v>41639</v>
      </c>
      <c r="V109" s="88">
        <v>41640</v>
      </c>
      <c r="W109" s="89">
        <v>486577.42</v>
      </c>
      <c r="X109" s="87" t="s">
        <v>888</v>
      </c>
      <c r="Y109" s="87">
        <v>0</v>
      </c>
      <c r="Z109" s="87">
        <v>0</v>
      </c>
      <c r="AA109" s="87">
        <v>0</v>
      </c>
      <c r="AB109" s="90">
        <v>1</v>
      </c>
      <c r="AC109" s="89">
        <v>486577.42</v>
      </c>
      <c r="AD109" s="89">
        <v>0</v>
      </c>
      <c r="AE109" s="89">
        <v>0</v>
      </c>
      <c r="AF109" s="89">
        <v>486577.42</v>
      </c>
      <c r="AG109" s="89" t="s">
        <v>1273</v>
      </c>
      <c r="AH109" s="87" t="s">
        <v>601</v>
      </c>
      <c r="AI109" s="87" t="s">
        <v>1274</v>
      </c>
      <c r="AJ109" s="89">
        <v>3000</v>
      </c>
      <c r="AK109" s="87" t="s">
        <v>889</v>
      </c>
    </row>
    <row r="110" spans="1:37" s="87" customFormat="1" ht="15" customHeight="1">
      <c r="A110" s="87" t="s">
        <v>1275</v>
      </c>
      <c r="B110" s="87">
        <v>1</v>
      </c>
      <c r="C110" s="87" t="s">
        <v>876</v>
      </c>
      <c r="D110" s="87" t="s">
        <v>877</v>
      </c>
      <c r="E110" s="87" t="s">
        <v>1276</v>
      </c>
      <c r="F110" s="87" t="s">
        <v>879</v>
      </c>
      <c r="G110" s="87" t="s">
        <v>601</v>
      </c>
      <c r="H110" s="87" t="s">
        <v>880</v>
      </c>
      <c r="I110" s="87" t="s">
        <v>1277</v>
      </c>
      <c r="J110" s="87" t="s">
        <v>882</v>
      </c>
      <c r="K110" s="87" t="s">
        <v>882</v>
      </c>
      <c r="L110" s="87" t="s">
        <v>1278</v>
      </c>
      <c r="M110" s="87" t="s">
        <v>1279</v>
      </c>
      <c r="N110" s="87" t="s">
        <v>1280</v>
      </c>
      <c r="O110" s="87" t="s">
        <v>1281</v>
      </c>
      <c r="P110" s="87" t="s">
        <v>1280</v>
      </c>
      <c r="Q110" s="87" t="s">
        <v>1279</v>
      </c>
      <c r="R110" s="87" t="s">
        <v>882</v>
      </c>
      <c r="S110" s="87" t="s">
        <v>887</v>
      </c>
      <c r="T110" s="88">
        <v>41639</v>
      </c>
      <c r="U110" s="88">
        <v>41639</v>
      </c>
      <c r="V110" s="88">
        <v>41640</v>
      </c>
      <c r="W110" s="89">
        <v>8057502.5800000001</v>
      </c>
      <c r="X110" s="87" t="s">
        <v>888</v>
      </c>
      <c r="Y110" s="87">
        <v>0</v>
      </c>
      <c r="Z110" s="87">
        <v>0</v>
      </c>
      <c r="AA110" s="87">
        <v>0</v>
      </c>
      <c r="AB110" s="90">
        <v>1</v>
      </c>
      <c r="AC110" s="89">
        <v>8057502.5800000001</v>
      </c>
      <c r="AD110" s="89">
        <v>0</v>
      </c>
      <c r="AE110" s="89">
        <v>0</v>
      </c>
      <c r="AF110" s="89">
        <v>8057502.5800000001</v>
      </c>
      <c r="AG110" s="89" t="s">
        <v>1282</v>
      </c>
      <c r="AH110" s="87" t="s">
        <v>601</v>
      </c>
      <c r="AI110" s="87" t="s">
        <v>1283</v>
      </c>
      <c r="AJ110" s="89">
        <v>8000</v>
      </c>
      <c r="AK110" s="87" t="s">
        <v>889</v>
      </c>
    </row>
    <row r="111" spans="1:37" s="87" customFormat="1" ht="15" customHeight="1">
      <c r="A111" s="87" t="s">
        <v>1284</v>
      </c>
      <c r="B111" s="87">
        <v>1</v>
      </c>
      <c r="C111" s="87" t="s">
        <v>876</v>
      </c>
      <c r="D111" s="87" t="s">
        <v>877</v>
      </c>
      <c r="E111" s="87" t="s">
        <v>1285</v>
      </c>
      <c r="F111" s="87" t="s">
        <v>879</v>
      </c>
      <c r="G111" s="87" t="s">
        <v>601</v>
      </c>
      <c r="H111" s="87" t="s">
        <v>880</v>
      </c>
      <c r="I111" s="87" t="s">
        <v>1286</v>
      </c>
      <c r="J111" s="87" t="s">
        <v>882</v>
      </c>
      <c r="K111" s="87" t="s">
        <v>882</v>
      </c>
      <c r="L111" s="87" t="s">
        <v>926</v>
      </c>
      <c r="M111" s="87" t="s">
        <v>927</v>
      </c>
      <c r="N111" s="87" t="s">
        <v>928</v>
      </c>
      <c r="O111" s="87" t="s">
        <v>929</v>
      </c>
      <c r="P111" s="87" t="s">
        <v>930</v>
      </c>
      <c r="Q111" s="87" t="s">
        <v>931</v>
      </c>
      <c r="R111" s="87" t="s">
        <v>882</v>
      </c>
      <c r="S111" s="87" t="s">
        <v>887</v>
      </c>
      <c r="T111" s="88">
        <v>41639</v>
      </c>
      <c r="U111" s="88">
        <v>41639</v>
      </c>
      <c r="V111" s="88">
        <v>41640</v>
      </c>
      <c r="W111" s="89">
        <v>486577.42</v>
      </c>
      <c r="X111" s="87" t="s">
        <v>888</v>
      </c>
      <c r="Y111" s="87">
        <v>0</v>
      </c>
      <c r="Z111" s="87">
        <v>0</v>
      </c>
      <c r="AA111" s="87">
        <v>0</v>
      </c>
      <c r="AB111" s="90">
        <v>1</v>
      </c>
      <c r="AC111" s="89">
        <v>486577.42</v>
      </c>
      <c r="AD111" s="89">
        <v>0</v>
      </c>
      <c r="AE111" s="89">
        <v>0</v>
      </c>
      <c r="AF111" s="89">
        <v>486577.42</v>
      </c>
      <c r="AG111" s="89" t="s">
        <v>932</v>
      </c>
      <c r="AH111" s="87" t="s">
        <v>601</v>
      </c>
      <c r="AI111" s="87" t="s">
        <v>933</v>
      </c>
      <c r="AJ111" s="89">
        <v>3000</v>
      </c>
      <c r="AK111" s="87" t="s">
        <v>889</v>
      </c>
    </row>
    <row r="112" spans="1:37" s="87" customFormat="1" ht="15" customHeight="1">
      <c r="A112" s="87" t="s">
        <v>1287</v>
      </c>
      <c r="B112" s="87">
        <v>1</v>
      </c>
      <c r="C112" s="87" t="s">
        <v>876</v>
      </c>
      <c r="D112" s="87" t="s">
        <v>877</v>
      </c>
      <c r="E112" s="87" t="s">
        <v>1288</v>
      </c>
      <c r="F112" s="87" t="s">
        <v>879</v>
      </c>
      <c r="G112" s="87" t="s">
        <v>601</v>
      </c>
      <c r="H112" s="87" t="s">
        <v>880</v>
      </c>
      <c r="I112" s="87" t="s">
        <v>1289</v>
      </c>
      <c r="J112" s="87" t="s">
        <v>882</v>
      </c>
      <c r="K112" s="87" t="s">
        <v>882</v>
      </c>
      <c r="L112" s="87" t="s">
        <v>958</v>
      </c>
      <c r="M112" s="87" t="s">
        <v>959</v>
      </c>
      <c r="N112" s="87" t="s">
        <v>930</v>
      </c>
      <c r="O112" s="87" t="s">
        <v>931</v>
      </c>
      <c r="P112" s="87" t="s">
        <v>930</v>
      </c>
      <c r="Q112" s="87" t="s">
        <v>931</v>
      </c>
      <c r="R112" s="87" t="s">
        <v>882</v>
      </c>
      <c r="S112" s="87" t="s">
        <v>887</v>
      </c>
      <c r="T112" s="88">
        <v>41639</v>
      </c>
      <c r="U112" s="88">
        <v>41639</v>
      </c>
      <c r="V112" s="88">
        <v>41640</v>
      </c>
      <c r="W112" s="89">
        <v>36493306.369999997</v>
      </c>
      <c r="X112" s="87" t="s">
        <v>888</v>
      </c>
      <c r="Y112" s="87">
        <v>0</v>
      </c>
      <c r="Z112" s="87">
        <v>0</v>
      </c>
      <c r="AA112" s="87">
        <v>0</v>
      </c>
      <c r="AB112" s="90">
        <v>1</v>
      </c>
      <c r="AC112" s="89">
        <v>36493306.369999997</v>
      </c>
      <c r="AD112" s="89">
        <v>0</v>
      </c>
      <c r="AE112" s="89">
        <v>0</v>
      </c>
      <c r="AF112" s="89">
        <v>36493306.369999997</v>
      </c>
      <c r="AG112" s="89" t="s">
        <v>932</v>
      </c>
      <c r="AH112" s="87" t="s">
        <v>601</v>
      </c>
      <c r="AI112" s="86" t="s">
        <v>933</v>
      </c>
      <c r="AJ112" s="89">
        <v>80000</v>
      </c>
      <c r="AK112" s="87" t="s">
        <v>889</v>
      </c>
    </row>
    <row r="113" spans="1:37" s="87" customFormat="1" ht="15" customHeight="1">
      <c r="A113" s="87" t="s">
        <v>1290</v>
      </c>
      <c r="B113" s="87">
        <v>1</v>
      </c>
      <c r="C113" s="87" t="s">
        <v>876</v>
      </c>
      <c r="D113" s="87" t="s">
        <v>877</v>
      </c>
      <c r="E113" s="87" t="s">
        <v>1291</v>
      </c>
      <c r="F113" s="87" t="s">
        <v>879</v>
      </c>
      <c r="G113" s="87" t="s">
        <v>601</v>
      </c>
      <c r="H113" s="87" t="s">
        <v>880</v>
      </c>
      <c r="I113" s="87" t="s">
        <v>1292</v>
      </c>
      <c r="J113" s="87" t="s">
        <v>882</v>
      </c>
      <c r="K113" s="87" t="s">
        <v>882</v>
      </c>
      <c r="L113" s="87" t="s">
        <v>958</v>
      </c>
      <c r="M113" s="87" t="s">
        <v>959</v>
      </c>
      <c r="N113" s="87" t="s">
        <v>930</v>
      </c>
      <c r="O113" s="87" t="s">
        <v>931</v>
      </c>
      <c r="P113" s="87" t="s">
        <v>930</v>
      </c>
      <c r="Q113" s="87" t="s">
        <v>931</v>
      </c>
      <c r="R113" s="87" t="s">
        <v>882</v>
      </c>
      <c r="S113" s="87" t="s">
        <v>887</v>
      </c>
      <c r="T113" s="88">
        <v>41639</v>
      </c>
      <c r="U113" s="88">
        <v>41639</v>
      </c>
      <c r="V113" s="88">
        <v>41640</v>
      </c>
      <c r="W113" s="89">
        <v>201437564.59</v>
      </c>
      <c r="X113" s="87" t="s">
        <v>888</v>
      </c>
      <c r="Y113" s="87">
        <v>0</v>
      </c>
      <c r="Z113" s="87">
        <v>0</v>
      </c>
      <c r="AA113" s="87">
        <v>0</v>
      </c>
      <c r="AB113" s="90">
        <v>1</v>
      </c>
      <c r="AC113" s="89">
        <v>201437564.59</v>
      </c>
      <c r="AD113" s="89">
        <v>0</v>
      </c>
      <c r="AE113" s="89">
        <v>0</v>
      </c>
      <c r="AF113" s="89">
        <v>201437564.59</v>
      </c>
      <c r="AG113" s="89" t="s">
        <v>932</v>
      </c>
      <c r="AH113" s="87" t="s">
        <v>601</v>
      </c>
      <c r="AI113" s="86" t="s">
        <v>933</v>
      </c>
      <c r="AJ113" s="89">
        <v>100000</v>
      </c>
      <c r="AK113" s="87" t="s">
        <v>889</v>
      </c>
    </row>
    <row r="114" spans="1:37" s="87" customFormat="1" ht="15" customHeight="1">
      <c r="A114" s="87" t="s">
        <v>1293</v>
      </c>
      <c r="B114" s="87">
        <v>1</v>
      </c>
      <c r="C114" s="87" t="s">
        <v>876</v>
      </c>
      <c r="D114" s="87" t="s">
        <v>877</v>
      </c>
      <c r="E114" s="87" t="s">
        <v>1294</v>
      </c>
      <c r="F114" s="87" t="s">
        <v>879</v>
      </c>
      <c r="G114" s="87" t="s">
        <v>601</v>
      </c>
      <c r="H114" s="87" t="s">
        <v>880</v>
      </c>
      <c r="I114" s="87" t="s">
        <v>1295</v>
      </c>
      <c r="J114" s="87" t="s">
        <v>882</v>
      </c>
      <c r="K114" s="87" t="s">
        <v>882</v>
      </c>
      <c r="L114" s="87" t="s">
        <v>958</v>
      </c>
      <c r="M114" s="87" t="s">
        <v>959</v>
      </c>
      <c r="N114" s="87" t="s">
        <v>930</v>
      </c>
      <c r="O114" s="87" t="s">
        <v>931</v>
      </c>
      <c r="P114" s="87" t="s">
        <v>930</v>
      </c>
      <c r="Q114" s="87" t="s">
        <v>931</v>
      </c>
      <c r="R114" s="87" t="s">
        <v>882</v>
      </c>
      <c r="S114" s="87" t="s">
        <v>887</v>
      </c>
      <c r="T114" s="88">
        <v>41639</v>
      </c>
      <c r="U114" s="88">
        <v>41639</v>
      </c>
      <c r="V114" s="88">
        <v>41640</v>
      </c>
      <c r="W114" s="89">
        <v>5371668.3899999997</v>
      </c>
      <c r="X114" s="87" t="s">
        <v>888</v>
      </c>
      <c r="Y114" s="87">
        <v>0</v>
      </c>
      <c r="Z114" s="87">
        <v>0</v>
      </c>
      <c r="AA114" s="87">
        <v>0</v>
      </c>
      <c r="AB114" s="90">
        <v>1</v>
      </c>
      <c r="AC114" s="89">
        <v>5371668.3899999997</v>
      </c>
      <c r="AD114" s="89">
        <v>0</v>
      </c>
      <c r="AE114" s="89">
        <v>0</v>
      </c>
      <c r="AF114" s="89">
        <v>5371668.3899999997</v>
      </c>
      <c r="AG114" s="89" t="s">
        <v>932</v>
      </c>
      <c r="AH114" s="87" t="s">
        <v>601</v>
      </c>
      <c r="AI114" s="86" t="s">
        <v>933</v>
      </c>
      <c r="AJ114" s="89">
        <v>50000</v>
      </c>
      <c r="AK114" s="87" t="s">
        <v>889</v>
      </c>
    </row>
    <row r="115" spans="1:37" s="87" customFormat="1" ht="15" customHeight="1">
      <c r="A115" s="87" t="s">
        <v>1296</v>
      </c>
      <c r="B115" s="87">
        <v>1</v>
      </c>
      <c r="C115" s="87" t="s">
        <v>876</v>
      </c>
      <c r="D115" s="87" t="s">
        <v>877</v>
      </c>
      <c r="E115" s="87" t="s">
        <v>1297</v>
      </c>
      <c r="F115" s="87" t="s">
        <v>879</v>
      </c>
      <c r="G115" s="87" t="s">
        <v>601</v>
      </c>
      <c r="H115" s="87" t="s">
        <v>880</v>
      </c>
      <c r="I115" s="87" t="s">
        <v>1298</v>
      </c>
      <c r="J115" s="87" t="s">
        <v>882</v>
      </c>
      <c r="K115" s="87" t="s">
        <v>882</v>
      </c>
      <c r="L115" s="87" t="s">
        <v>958</v>
      </c>
      <c r="M115" s="87" t="s">
        <v>959</v>
      </c>
      <c r="N115" s="87" t="s">
        <v>930</v>
      </c>
      <c r="O115" s="87" t="s">
        <v>931</v>
      </c>
      <c r="P115" s="87" t="s">
        <v>930</v>
      </c>
      <c r="Q115" s="87" t="s">
        <v>931</v>
      </c>
      <c r="R115" s="87" t="s">
        <v>882</v>
      </c>
      <c r="S115" s="87" t="s">
        <v>887</v>
      </c>
      <c r="T115" s="88">
        <v>41639</v>
      </c>
      <c r="U115" s="88">
        <v>41639</v>
      </c>
      <c r="V115" s="88">
        <v>41640</v>
      </c>
      <c r="W115" s="89">
        <v>8057502.5800000001</v>
      </c>
      <c r="X115" s="87" t="s">
        <v>888</v>
      </c>
      <c r="Y115" s="87">
        <v>0</v>
      </c>
      <c r="Z115" s="87">
        <v>0</v>
      </c>
      <c r="AA115" s="87">
        <v>0</v>
      </c>
      <c r="AB115" s="90">
        <v>1</v>
      </c>
      <c r="AC115" s="89">
        <v>8057502.5800000001</v>
      </c>
      <c r="AD115" s="89">
        <v>0</v>
      </c>
      <c r="AE115" s="89">
        <v>0</v>
      </c>
      <c r="AF115" s="89">
        <v>8057502.5800000001</v>
      </c>
      <c r="AG115" s="89" t="s">
        <v>932</v>
      </c>
      <c r="AH115" s="87" t="s">
        <v>601</v>
      </c>
      <c r="AI115" s="86" t="s">
        <v>933</v>
      </c>
      <c r="AJ115" s="89">
        <v>8000</v>
      </c>
      <c r="AK115" s="87" t="s">
        <v>889</v>
      </c>
    </row>
    <row r="116" spans="1:37" s="87" customFormat="1" ht="15" customHeight="1">
      <c r="A116" s="87" t="s">
        <v>1299</v>
      </c>
      <c r="B116" s="87">
        <v>1</v>
      </c>
      <c r="C116" s="87" t="s">
        <v>876</v>
      </c>
      <c r="D116" s="87" t="s">
        <v>877</v>
      </c>
      <c r="E116" s="87" t="s">
        <v>1300</v>
      </c>
      <c r="F116" s="87" t="s">
        <v>879</v>
      </c>
      <c r="G116" s="87" t="s">
        <v>601</v>
      </c>
      <c r="H116" s="87" t="s">
        <v>880</v>
      </c>
      <c r="I116" s="87" t="s">
        <v>1301</v>
      </c>
      <c r="J116" s="87" t="s">
        <v>882</v>
      </c>
      <c r="K116" s="87" t="s">
        <v>882</v>
      </c>
      <c r="L116" s="87" t="s">
        <v>958</v>
      </c>
      <c r="M116" s="87" t="s">
        <v>959</v>
      </c>
      <c r="N116" s="87" t="s">
        <v>930</v>
      </c>
      <c r="O116" s="87" t="s">
        <v>931</v>
      </c>
      <c r="P116" s="87" t="s">
        <v>930</v>
      </c>
      <c r="Q116" s="87" t="s">
        <v>931</v>
      </c>
      <c r="R116" s="87" t="s">
        <v>882</v>
      </c>
      <c r="S116" s="87" t="s">
        <v>887</v>
      </c>
      <c r="T116" s="88">
        <v>41639</v>
      </c>
      <c r="U116" s="88">
        <v>41639</v>
      </c>
      <c r="V116" s="88">
        <v>41640</v>
      </c>
      <c r="W116" s="89">
        <v>8057502.5800000001</v>
      </c>
      <c r="X116" s="87" t="s">
        <v>888</v>
      </c>
      <c r="Y116" s="87">
        <v>0</v>
      </c>
      <c r="Z116" s="87">
        <v>0</v>
      </c>
      <c r="AA116" s="87">
        <v>0</v>
      </c>
      <c r="AB116" s="90">
        <v>1</v>
      </c>
      <c r="AC116" s="89">
        <v>8057502.5800000001</v>
      </c>
      <c r="AD116" s="89">
        <v>0</v>
      </c>
      <c r="AE116" s="89">
        <v>0</v>
      </c>
      <c r="AF116" s="89">
        <v>8057502.5800000001</v>
      </c>
      <c r="AG116" s="89" t="s">
        <v>932</v>
      </c>
      <c r="AH116" s="87" t="s">
        <v>601</v>
      </c>
      <c r="AI116" s="86" t="s">
        <v>933</v>
      </c>
      <c r="AJ116" s="89">
        <v>8000</v>
      </c>
      <c r="AK116" s="87" t="s">
        <v>889</v>
      </c>
    </row>
    <row r="117" spans="1:37" s="87" customFormat="1" ht="15" customHeight="1">
      <c r="A117" s="87" t="s">
        <v>1302</v>
      </c>
      <c r="B117" s="87">
        <v>1</v>
      </c>
      <c r="C117" s="87" t="s">
        <v>876</v>
      </c>
      <c r="D117" s="87" t="s">
        <v>877</v>
      </c>
      <c r="E117" s="87" t="s">
        <v>1303</v>
      </c>
      <c r="F117" s="87" t="s">
        <v>879</v>
      </c>
      <c r="G117" s="87" t="s">
        <v>601</v>
      </c>
      <c r="H117" s="87" t="s">
        <v>880</v>
      </c>
      <c r="I117" s="87" t="s">
        <v>1304</v>
      </c>
      <c r="J117" s="87" t="s">
        <v>882</v>
      </c>
      <c r="K117" s="87" t="s">
        <v>882</v>
      </c>
      <c r="L117" s="87" t="s">
        <v>958</v>
      </c>
      <c r="M117" s="87" t="s">
        <v>959</v>
      </c>
      <c r="N117" s="87" t="s">
        <v>930</v>
      </c>
      <c r="O117" s="87" t="s">
        <v>931</v>
      </c>
      <c r="P117" s="87" t="s">
        <v>930</v>
      </c>
      <c r="Q117" s="87" t="s">
        <v>931</v>
      </c>
      <c r="R117" s="87" t="s">
        <v>882</v>
      </c>
      <c r="S117" s="87" t="s">
        <v>887</v>
      </c>
      <c r="T117" s="88">
        <v>41639</v>
      </c>
      <c r="U117" s="88">
        <v>41639</v>
      </c>
      <c r="V117" s="88">
        <v>41640</v>
      </c>
      <c r="W117" s="89">
        <v>8057502.5800000001</v>
      </c>
      <c r="X117" s="87" t="s">
        <v>888</v>
      </c>
      <c r="Y117" s="87">
        <v>0</v>
      </c>
      <c r="Z117" s="87">
        <v>0</v>
      </c>
      <c r="AA117" s="87">
        <v>0</v>
      </c>
      <c r="AB117" s="90">
        <v>1</v>
      </c>
      <c r="AC117" s="89">
        <v>8057502.5800000001</v>
      </c>
      <c r="AD117" s="89">
        <v>0</v>
      </c>
      <c r="AE117" s="89">
        <v>0</v>
      </c>
      <c r="AF117" s="89">
        <v>8057502.5800000001</v>
      </c>
      <c r="AG117" s="89" t="s">
        <v>932</v>
      </c>
      <c r="AH117" s="87" t="s">
        <v>601</v>
      </c>
      <c r="AI117" s="86" t="s">
        <v>933</v>
      </c>
      <c r="AJ117" s="89">
        <v>8000</v>
      </c>
      <c r="AK117" s="87" t="s">
        <v>889</v>
      </c>
    </row>
    <row r="118" spans="1:37" s="87" customFormat="1" ht="15" customHeight="1">
      <c r="A118" s="87" t="s">
        <v>1305</v>
      </c>
      <c r="B118" s="87">
        <v>1</v>
      </c>
      <c r="C118" s="87" t="s">
        <v>876</v>
      </c>
      <c r="D118" s="87" t="s">
        <v>877</v>
      </c>
      <c r="E118" s="87" t="s">
        <v>1306</v>
      </c>
      <c r="F118" s="87" t="s">
        <v>879</v>
      </c>
      <c r="G118" s="87" t="s">
        <v>601</v>
      </c>
      <c r="H118" s="87" t="s">
        <v>880</v>
      </c>
      <c r="I118" s="87" t="s">
        <v>1307</v>
      </c>
      <c r="J118" s="87" t="s">
        <v>882</v>
      </c>
      <c r="K118" s="87" t="s">
        <v>882</v>
      </c>
      <c r="L118" s="87" t="s">
        <v>926</v>
      </c>
      <c r="M118" s="87" t="s">
        <v>927</v>
      </c>
      <c r="N118" s="87" t="s">
        <v>928</v>
      </c>
      <c r="O118" s="87" t="s">
        <v>929</v>
      </c>
      <c r="P118" s="87" t="s">
        <v>930</v>
      </c>
      <c r="Q118" s="87" t="s">
        <v>931</v>
      </c>
      <c r="R118" s="87" t="s">
        <v>882</v>
      </c>
      <c r="S118" s="87" t="s">
        <v>887</v>
      </c>
      <c r="T118" s="88">
        <v>41639</v>
      </c>
      <c r="U118" s="88">
        <v>41639</v>
      </c>
      <c r="V118" s="88">
        <v>41640</v>
      </c>
      <c r="W118" s="89">
        <v>1216443.55</v>
      </c>
      <c r="X118" s="87" t="s">
        <v>888</v>
      </c>
      <c r="Y118" s="87">
        <v>0</v>
      </c>
      <c r="Z118" s="87">
        <v>0</v>
      </c>
      <c r="AA118" s="87">
        <v>0</v>
      </c>
      <c r="AB118" s="90">
        <v>1</v>
      </c>
      <c r="AC118" s="89">
        <v>1216443.55</v>
      </c>
      <c r="AD118" s="89">
        <v>0</v>
      </c>
      <c r="AE118" s="89">
        <v>0</v>
      </c>
      <c r="AF118" s="89">
        <v>1216443.55</v>
      </c>
      <c r="AG118" s="89" t="s">
        <v>932</v>
      </c>
      <c r="AH118" s="87" t="s">
        <v>601</v>
      </c>
      <c r="AI118" s="87" t="s">
        <v>933</v>
      </c>
      <c r="AJ118" s="89">
        <v>5000</v>
      </c>
      <c r="AK118" s="87" t="s">
        <v>889</v>
      </c>
    </row>
    <row r="119" spans="1:37" s="87" customFormat="1" ht="15" customHeight="1">
      <c r="A119" s="87" t="s">
        <v>1308</v>
      </c>
      <c r="B119" s="87">
        <v>1</v>
      </c>
      <c r="C119" s="87" t="s">
        <v>876</v>
      </c>
      <c r="D119" s="87" t="s">
        <v>877</v>
      </c>
      <c r="E119" s="87" t="s">
        <v>1309</v>
      </c>
      <c r="F119" s="87" t="s">
        <v>879</v>
      </c>
      <c r="G119" s="87" t="s">
        <v>601</v>
      </c>
      <c r="H119" s="87" t="s">
        <v>880</v>
      </c>
      <c r="I119" s="87" t="s">
        <v>1310</v>
      </c>
      <c r="J119" s="87" t="s">
        <v>882</v>
      </c>
      <c r="K119" s="87" t="s">
        <v>882</v>
      </c>
      <c r="L119" s="87" t="s">
        <v>958</v>
      </c>
      <c r="M119" s="87" t="s">
        <v>959</v>
      </c>
      <c r="N119" s="87" t="s">
        <v>930</v>
      </c>
      <c r="O119" s="87" t="s">
        <v>931</v>
      </c>
      <c r="P119" s="87" t="s">
        <v>930</v>
      </c>
      <c r="Q119" s="87" t="s">
        <v>931</v>
      </c>
      <c r="R119" s="87" t="s">
        <v>882</v>
      </c>
      <c r="S119" s="87" t="s">
        <v>887</v>
      </c>
      <c r="T119" s="88">
        <v>41639</v>
      </c>
      <c r="U119" s="88">
        <v>41639</v>
      </c>
      <c r="V119" s="88">
        <v>41640</v>
      </c>
      <c r="W119" s="89">
        <v>486577.42</v>
      </c>
      <c r="X119" s="87" t="s">
        <v>888</v>
      </c>
      <c r="Y119" s="87">
        <v>0</v>
      </c>
      <c r="Z119" s="87">
        <v>0</v>
      </c>
      <c r="AA119" s="87">
        <v>0</v>
      </c>
      <c r="AB119" s="90">
        <v>1</v>
      </c>
      <c r="AC119" s="89">
        <v>486577.42</v>
      </c>
      <c r="AD119" s="89">
        <v>0</v>
      </c>
      <c r="AE119" s="89">
        <v>0</v>
      </c>
      <c r="AF119" s="89">
        <v>486577.42</v>
      </c>
      <c r="AG119" s="89" t="s">
        <v>932</v>
      </c>
      <c r="AH119" s="87" t="s">
        <v>601</v>
      </c>
      <c r="AI119" s="86" t="s">
        <v>933</v>
      </c>
      <c r="AJ119" s="89">
        <v>4000</v>
      </c>
      <c r="AK119" s="87" t="s">
        <v>889</v>
      </c>
    </row>
    <row r="120" spans="1:37" s="87" customFormat="1" ht="15" customHeight="1">
      <c r="A120" s="87" t="s">
        <v>1311</v>
      </c>
      <c r="B120" s="87">
        <v>1</v>
      </c>
      <c r="C120" s="87" t="s">
        <v>876</v>
      </c>
      <c r="D120" s="87" t="s">
        <v>877</v>
      </c>
      <c r="E120" s="87" t="s">
        <v>1312</v>
      </c>
      <c r="F120" s="87" t="s">
        <v>879</v>
      </c>
      <c r="G120" s="87" t="s">
        <v>601</v>
      </c>
      <c r="H120" s="87" t="s">
        <v>880</v>
      </c>
      <c r="I120" s="87" t="s">
        <v>1313</v>
      </c>
      <c r="J120" s="87" t="s">
        <v>882</v>
      </c>
      <c r="K120" s="87" t="s">
        <v>882</v>
      </c>
      <c r="L120" s="87" t="s">
        <v>958</v>
      </c>
      <c r="M120" s="87" t="s">
        <v>959</v>
      </c>
      <c r="N120" s="87" t="s">
        <v>930</v>
      </c>
      <c r="O120" s="87" t="s">
        <v>931</v>
      </c>
      <c r="P120" s="87" t="s">
        <v>930</v>
      </c>
      <c r="Q120" s="87" t="s">
        <v>931</v>
      </c>
      <c r="R120" s="87" t="s">
        <v>882</v>
      </c>
      <c r="S120" s="87" t="s">
        <v>887</v>
      </c>
      <c r="T120" s="88">
        <v>41639</v>
      </c>
      <c r="U120" s="88">
        <v>41639</v>
      </c>
      <c r="V120" s="88">
        <v>41640</v>
      </c>
      <c r="W120" s="89">
        <v>486577.42</v>
      </c>
      <c r="X120" s="87" t="s">
        <v>888</v>
      </c>
      <c r="Y120" s="87">
        <v>0</v>
      </c>
      <c r="Z120" s="87">
        <v>0</v>
      </c>
      <c r="AA120" s="87">
        <v>0</v>
      </c>
      <c r="AB120" s="90">
        <v>1</v>
      </c>
      <c r="AC120" s="89">
        <v>486577.42</v>
      </c>
      <c r="AD120" s="89">
        <v>0</v>
      </c>
      <c r="AE120" s="89">
        <v>0</v>
      </c>
      <c r="AF120" s="89">
        <v>486577.42</v>
      </c>
      <c r="AG120" s="89" t="s">
        <v>932</v>
      </c>
      <c r="AH120" s="87" t="s">
        <v>601</v>
      </c>
      <c r="AI120" s="86" t="s">
        <v>933</v>
      </c>
      <c r="AJ120" s="89">
        <v>4000</v>
      </c>
      <c r="AK120" s="87" t="s">
        <v>889</v>
      </c>
    </row>
    <row r="121" spans="1:37" s="87" customFormat="1" ht="15" customHeight="1">
      <c r="A121" s="87" t="s">
        <v>1314</v>
      </c>
      <c r="B121" s="87">
        <v>1</v>
      </c>
      <c r="C121" s="87" t="s">
        <v>876</v>
      </c>
      <c r="D121" s="87" t="s">
        <v>877</v>
      </c>
      <c r="E121" s="87" t="s">
        <v>1315</v>
      </c>
      <c r="F121" s="87" t="s">
        <v>879</v>
      </c>
      <c r="G121" s="87" t="s">
        <v>601</v>
      </c>
      <c r="H121" s="87" t="s">
        <v>880</v>
      </c>
      <c r="I121" s="87" t="s">
        <v>1316</v>
      </c>
      <c r="J121" s="87" t="s">
        <v>882</v>
      </c>
      <c r="K121" s="87" t="s">
        <v>882</v>
      </c>
      <c r="L121" s="87" t="s">
        <v>1105</v>
      </c>
      <c r="M121" s="87" t="s">
        <v>1106</v>
      </c>
      <c r="N121" s="87" t="s">
        <v>930</v>
      </c>
      <c r="O121" s="87" t="s">
        <v>931</v>
      </c>
      <c r="P121" s="87" t="s">
        <v>930</v>
      </c>
      <c r="Q121" s="87" t="s">
        <v>931</v>
      </c>
      <c r="R121" s="87" t="s">
        <v>882</v>
      </c>
      <c r="S121" s="87" t="s">
        <v>887</v>
      </c>
      <c r="T121" s="88">
        <v>41639</v>
      </c>
      <c r="U121" s="88">
        <v>41639</v>
      </c>
      <c r="V121" s="88">
        <v>41640</v>
      </c>
      <c r="W121" s="89">
        <v>243288.71</v>
      </c>
      <c r="X121" s="87" t="s">
        <v>888</v>
      </c>
      <c r="Y121" s="87">
        <v>0</v>
      </c>
      <c r="Z121" s="87">
        <v>0</v>
      </c>
      <c r="AA121" s="87">
        <v>0</v>
      </c>
      <c r="AB121" s="90">
        <v>1</v>
      </c>
      <c r="AC121" s="89">
        <v>243288.71</v>
      </c>
      <c r="AD121" s="89">
        <v>0</v>
      </c>
      <c r="AE121" s="89">
        <v>0</v>
      </c>
      <c r="AF121" s="89">
        <v>243288.71</v>
      </c>
      <c r="AG121" s="89" t="s">
        <v>932</v>
      </c>
      <c r="AH121" s="87" t="s">
        <v>601</v>
      </c>
      <c r="AI121" s="86" t="s">
        <v>933</v>
      </c>
      <c r="AJ121" s="89">
        <v>2000</v>
      </c>
      <c r="AK121" s="87" t="s">
        <v>889</v>
      </c>
    </row>
    <row r="122" spans="1:37" s="87" customFormat="1" ht="15" customHeight="1">
      <c r="A122" s="87" t="s">
        <v>1317</v>
      </c>
      <c r="B122" s="87">
        <v>1</v>
      </c>
      <c r="C122" s="87" t="s">
        <v>876</v>
      </c>
      <c r="D122" s="87" t="s">
        <v>877</v>
      </c>
      <c r="E122" s="87" t="s">
        <v>1318</v>
      </c>
      <c r="F122" s="87" t="s">
        <v>879</v>
      </c>
      <c r="G122" s="87" t="s">
        <v>601</v>
      </c>
      <c r="H122" s="87" t="s">
        <v>880</v>
      </c>
      <c r="I122" s="87" t="s">
        <v>1319</v>
      </c>
      <c r="J122" s="87" t="s">
        <v>882</v>
      </c>
      <c r="K122" s="87" t="s">
        <v>882</v>
      </c>
      <c r="L122" s="87" t="s">
        <v>958</v>
      </c>
      <c r="M122" s="87" t="s">
        <v>959</v>
      </c>
      <c r="N122" s="87" t="s">
        <v>930</v>
      </c>
      <c r="O122" s="87" t="s">
        <v>931</v>
      </c>
      <c r="P122" s="87" t="s">
        <v>930</v>
      </c>
      <c r="Q122" s="87" t="s">
        <v>931</v>
      </c>
      <c r="R122" s="87" t="s">
        <v>882</v>
      </c>
      <c r="S122" s="87" t="s">
        <v>887</v>
      </c>
      <c r="T122" s="88">
        <v>41639</v>
      </c>
      <c r="U122" s="88">
        <v>41639</v>
      </c>
      <c r="V122" s="88">
        <v>41640</v>
      </c>
      <c r="W122" s="89">
        <v>2685834.19</v>
      </c>
      <c r="X122" s="87" t="s">
        <v>888</v>
      </c>
      <c r="Y122" s="87">
        <v>0</v>
      </c>
      <c r="Z122" s="87">
        <v>0</v>
      </c>
      <c r="AA122" s="87">
        <v>0</v>
      </c>
      <c r="AB122" s="90">
        <v>1</v>
      </c>
      <c r="AC122" s="89">
        <v>2685834.19</v>
      </c>
      <c r="AD122" s="89">
        <v>0</v>
      </c>
      <c r="AE122" s="89">
        <v>0</v>
      </c>
      <c r="AF122" s="89">
        <v>2685834.19</v>
      </c>
      <c r="AG122" s="89" t="s">
        <v>932</v>
      </c>
      <c r="AH122" s="87" t="s">
        <v>601</v>
      </c>
      <c r="AI122" s="86" t="s">
        <v>933</v>
      </c>
      <c r="AJ122" s="89">
        <v>4000</v>
      </c>
      <c r="AK122" s="87" t="s">
        <v>889</v>
      </c>
    </row>
    <row r="123" spans="1:37" s="87" customFormat="1" ht="15" customHeight="1">
      <c r="A123" s="87" t="s">
        <v>1320</v>
      </c>
      <c r="B123" s="87">
        <v>1</v>
      </c>
      <c r="C123" s="87" t="s">
        <v>876</v>
      </c>
      <c r="D123" s="87" t="s">
        <v>877</v>
      </c>
      <c r="E123" s="87" t="s">
        <v>1321</v>
      </c>
      <c r="F123" s="87" t="s">
        <v>879</v>
      </c>
      <c r="G123" s="87" t="s">
        <v>601</v>
      </c>
      <c r="H123" s="87" t="s">
        <v>880</v>
      </c>
      <c r="I123" s="87" t="s">
        <v>1322</v>
      </c>
      <c r="J123" s="87" t="s">
        <v>882</v>
      </c>
      <c r="K123" s="87" t="s">
        <v>882</v>
      </c>
      <c r="L123" s="87" t="s">
        <v>1155</v>
      </c>
      <c r="M123" s="87" t="s">
        <v>1156</v>
      </c>
      <c r="N123" s="87" t="s">
        <v>930</v>
      </c>
      <c r="O123" s="87" t="s">
        <v>931</v>
      </c>
      <c r="P123" s="87" t="s">
        <v>930</v>
      </c>
      <c r="Q123" s="87" t="s">
        <v>931</v>
      </c>
      <c r="R123" s="87" t="s">
        <v>882</v>
      </c>
      <c r="S123" s="87" t="s">
        <v>887</v>
      </c>
      <c r="T123" s="88">
        <v>41639</v>
      </c>
      <c r="U123" s="88">
        <v>41639</v>
      </c>
      <c r="V123" s="88">
        <v>41640</v>
      </c>
      <c r="W123" s="89">
        <v>2685834.19</v>
      </c>
      <c r="X123" s="87" t="s">
        <v>888</v>
      </c>
      <c r="Y123" s="87">
        <v>0</v>
      </c>
      <c r="Z123" s="87">
        <v>0</v>
      </c>
      <c r="AA123" s="87">
        <v>0</v>
      </c>
      <c r="AB123" s="90">
        <v>1</v>
      </c>
      <c r="AC123" s="89">
        <v>2685834.19</v>
      </c>
      <c r="AD123" s="89">
        <v>0</v>
      </c>
      <c r="AE123" s="89">
        <v>0</v>
      </c>
      <c r="AF123" s="89">
        <v>2685834.19</v>
      </c>
      <c r="AG123" s="89" t="s">
        <v>932</v>
      </c>
      <c r="AH123" s="87" t="s">
        <v>601</v>
      </c>
      <c r="AI123" s="86" t="s">
        <v>933</v>
      </c>
      <c r="AJ123" s="89">
        <v>4000</v>
      </c>
      <c r="AK123" s="87" t="s">
        <v>889</v>
      </c>
    </row>
    <row r="124" spans="1:37" s="87" customFormat="1" ht="15" customHeight="1">
      <c r="A124" s="87" t="s">
        <v>1323</v>
      </c>
      <c r="B124" s="87">
        <v>1</v>
      </c>
      <c r="C124" s="87" t="s">
        <v>876</v>
      </c>
      <c r="D124" s="87" t="s">
        <v>877</v>
      </c>
      <c r="E124" s="87" t="s">
        <v>1324</v>
      </c>
      <c r="F124" s="87" t="s">
        <v>879</v>
      </c>
      <c r="G124" s="87" t="s">
        <v>601</v>
      </c>
      <c r="H124" s="87" t="s">
        <v>880</v>
      </c>
      <c r="I124" s="87" t="s">
        <v>1325</v>
      </c>
      <c r="J124" s="87" t="s">
        <v>882</v>
      </c>
      <c r="K124" s="87" t="s">
        <v>882</v>
      </c>
      <c r="L124" s="87" t="s">
        <v>1155</v>
      </c>
      <c r="M124" s="87" t="s">
        <v>1156</v>
      </c>
      <c r="N124" s="87" t="s">
        <v>930</v>
      </c>
      <c r="O124" s="87" t="s">
        <v>931</v>
      </c>
      <c r="P124" s="87" t="s">
        <v>930</v>
      </c>
      <c r="Q124" s="87" t="s">
        <v>931</v>
      </c>
      <c r="R124" s="87" t="s">
        <v>882</v>
      </c>
      <c r="S124" s="87" t="s">
        <v>887</v>
      </c>
      <c r="T124" s="88">
        <v>41639</v>
      </c>
      <c r="U124" s="88">
        <v>41639</v>
      </c>
      <c r="V124" s="88">
        <v>41640</v>
      </c>
      <c r="W124" s="89">
        <v>671458.55</v>
      </c>
      <c r="X124" s="87" t="s">
        <v>888</v>
      </c>
      <c r="Y124" s="87">
        <v>0</v>
      </c>
      <c r="Z124" s="87">
        <v>0</v>
      </c>
      <c r="AA124" s="87">
        <v>0</v>
      </c>
      <c r="AB124" s="90">
        <v>1</v>
      </c>
      <c r="AC124" s="89">
        <v>671458.55</v>
      </c>
      <c r="AD124" s="89">
        <v>0</v>
      </c>
      <c r="AE124" s="89">
        <v>0</v>
      </c>
      <c r="AF124" s="89">
        <v>671458.55</v>
      </c>
      <c r="AG124" s="89" t="s">
        <v>932</v>
      </c>
      <c r="AH124" s="87" t="s">
        <v>601</v>
      </c>
      <c r="AI124" s="86" t="s">
        <v>933</v>
      </c>
      <c r="AJ124" s="89">
        <v>1500</v>
      </c>
      <c r="AK124" s="87" t="s">
        <v>889</v>
      </c>
    </row>
    <row r="125" spans="1:37" s="87" customFormat="1" ht="15" customHeight="1">
      <c r="A125" s="87" t="s">
        <v>1326</v>
      </c>
      <c r="B125" s="87">
        <v>1</v>
      </c>
      <c r="C125" s="87" t="s">
        <v>876</v>
      </c>
      <c r="D125" s="87" t="s">
        <v>877</v>
      </c>
      <c r="E125" s="87" t="s">
        <v>1327</v>
      </c>
      <c r="F125" s="87" t="s">
        <v>879</v>
      </c>
      <c r="G125" s="87" t="s">
        <v>601</v>
      </c>
      <c r="H125" s="87" t="s">
        <v>880</v>
      </c>
      <c r="I125" s="87" t="s">
        <v>1328</v>
      </c>
      <c r="J125" s="87" t="s">
        <v>882</v>
      </c>
      <c r="K125" s="87" t="s">
        <v>882</v>
      </c>
      <c r="L125" s="87" t="s">
        <v>1155</v>
      </c>
      <c r="M125" s="87" t="s">
        <v>1156</v>
      </c>
      <c r="N125" s="87" t="s">
        <v>930</v>
      </c>
      <c r="O125" s="87" t="s">
        <v>931</v>
      </c>
      <c r="P125" s="87" t="s">
        <v>930</v>
      </c>
      <c r="Q125" s="87" t="s">
        <v>931</v>
      </c>
      <c r="R125" s="87" t="s">
        <v>882</v>
      </c>
      <c r="S125" s="87" t="s">
        <v>887</v>
      </c>
      <c r="T125" s="88">
        <v>41639</v>
      </c>
      <c r="U125" s="88">
        <v>41639</v>
      </c>
      <c r="V125" s="88">
        <v>41640</v>
      </c>
      <c r="W125" s="89">
        <v>1342917.1</v>
      </c>
      <c r="X125" s="87" t="s">
        <v>888</v>
      </c>
      <c r="Y125" s="87">
        <v>0</v>
      </c>
      <c r="Z125" s="87">
        <v>0</v>
      </c>
      <c r="AA125" s="87">
        <v>0</v>
      </c>
      <c r="AB125" s="90">
        <v>1</v>
      </c>
      <c r="AC125" s="89">
        <v>1342917.1</v>
      </c>
      <c r="AD125" s="89">
        <v>0</v>
      </c>
      <c r="AE125" s="89">
        <v>0</v>
      </c>
      <c r="AF125" s="89">
        <v>1342917.1</v>
      </c>
      <c r="AG125" s="89" t="s">
        <v>932</v>
      </c>
      <c r="AH125" s="87" t="s">
        <v>601</v>
      </c>
      <c r="AI125" s="86" t="s">
        <v>933</v>
      </c>
      <c r="AJ125" s="89">
        <v>1000</v>
      </c>
      <c r="AK125" s="87" t="s">
        <v>889</v>
      </c>
    </row>
    <row r="126" spans="1:37" s="87" customFormat="1" ht="15" customHeight="1">
      <c r="A126" s="87" t="s">
        <v>1329</v>
      </c>
      <c r="B126" s="87">
        <v>1</v>
      </c>
      <c r="C126" s="87" t="s">
        <v>876</v>
      </c>
      <c r="D126" s="87" t="s">
        <v>877</v>
      </c>
      <c r="E126" s="87" t="s">
        <v>1330</v>
      </c>
      <c r="F126" s="87" t="s">
        <v>879</v>
      </c>
      <c r="G126" s="87" t="s">
        <v>601</v>
      </c>
      <c r="H126" s="87" t="s">
        <v>880</v>
      </c>
      <c r="I126" s="87" t="s">
        <v>1331</v>
      </c>
      <c r="J126" s="87" t="s">
        <v>882</v>
      </c>
      <c r="K126" s="87" t="s">
        <v>882</v>
      </c>
      <c r="L126" s="87" t="s">
        <v>1110</v>
      </c>
      <c r="M126" s="87" t="s">
        <v>1111</v>
      </c>
      <c r="N126" s="87" t="s">
        <v>930</v>
      </c>
      <c r="O126" s="87" t="s">
        <v>931</v>
      </c>
      <c r="P126" s="87" t="s">
        <v>930</v>
      </c>
      <c r="Q126" s="87" t="s">
        <v>931</v>
      </c>
      <c r="R126" s="87" t="s">
        <v>882</v>
      </c>
      <c r="S126" s="87" t="s">
        <v>887</v>
      </c>
      <c r="T126" s="88">
        <v>41639</v>
      </c>
      <c r="U126" s="88">
        <v>41639</v>
      </c>
      <c r="V126" s="88">
        <v>41640</v>
      </c>
      <c r="W126" s="89">
        <v>2685834.19</v>
      </c>
      <c r="X126" s="87" t="s">
        <v>888</v>
      </c>
      <c r="Y126" s="87">
        <v>0</v>
      </c>
      <c r="Z126" s="87">
        <v>0</v>
      </c>
      <c r="AA126" s="87">
        <v>0</v>
      </c>
      <c r="AB126" s="90">
        <v>1</v>
      </c>
      <c r="AC126" s="89">
        <v>2685834.19</v>
      </c>
      <c r="AD126" s="89">
        <v>0</v>
      </c>
      <c r="AE126" s="89">
        <v>0</v>
      </c>
      <c r="AF126" s="89">
        <v>2685834.19</v>
      </c>
      <c r="AG126" s="89" t="s">
        <v>932</v>
      </c>
      <c r="AH126" s="87" t="s">
        <v>601</v>
      </c>
      <c r="AI126" s="86" t="s">
        <v>933</v>
      </c>
      <c r="AJ126" s="89">
        <v>2000</v>
      </c>
      <c r="AK126" s="87" t="s">
        <v>889</v>
      </c>
    </row>
    <row r="127" spans="1:37" s="87" customFormat="1" ht="15" customHeight="1">
      <c r="A127" s="87" t="s">
        <v>1332</v>
      </c>
      <c r="B127" s="87">
        <v>1</v>
      </c>
      <c r="C127" s="87" t="s">
        <v>876</v>
      </c>
      <c r="D127" s="87" t="s">
        <v>877</v>
      </c>
      <c r="E127" s="87" t="s">
        <v>1333</v>
      </c>
      <c r="F127" s="87" t="s">
        <v>879</v>
      </c>
      <c r="G127" s="87" t="s">
        <v>601</v>
      </c>
      <c r="H127" s="87" t="s">
        <v>880</v>
      </c>
      <c r="I127" s="87" t="s">
        <v>1334</v>
      </c>
      <c r="J127" s="87" t="s">
        <v>882</v>
      </c>
      <c r="K127" s="87" t="s">
        <v>882</v>
      </c>
      <c r="L127" s="87" t="s">
        <v>926</v>
      </c>
      <c r="M127" s="87" t="s">
        <v>927</v>
      </c>
      <c r="N127" s="87" t="s">
        <v>928</v>
      </c>
      <c r="O127" s="87" t="s">
        <v>929</v>
      </c>
      <c r="P127" s="87" t="s">
        <v>930</v>
      </c>
      <c r="Q127" s="87" t="s">
        <v>931</v>
      </c>
      <c r="R127" s="87" t="s">
        <v>882</v>
      </c>
      <c r="S127" s="87" t="s">
        <v>887</v>
      </c>
      <c r="T127" s="88">
        <v>41639</v>
      </c>
      <c r="U127" s="88">
        <v>41639</v>
      </c>
      <c r="V127" s="88">
        <v>41640</v>
      </c>
      <c r="W127" s="89">
        <v>48657.74</v>
      </c>
      <c r="X127" s="87" t="s">
        <v>888</v>
      </c>
      <c r="Y127" s="87">
        <v>0</v>
      </c>
      <c r="Z127" s="87">
        <v>0</v>
      </c>
      <c r="AA127" s="87">
        <v>0</v>
      </c>
      <c r="AB127" s="90">
        <v>1</v>
      </c>
      <c r="AC127" s="89">
        <v>48657.74</v>
      </c>
      <c r="AD127" s="89">
        <v>0</v>
      </c>
      <c r="AE127" s="89">
        <v>0</v>
      </c>
      <c r="AF127" s="89">
        <v>48657.74</v>
      </c>
      <c r="AG127" s="89" t="s">
        <v>932</v>
      </c>
      <c r="AH127" s="87" t="s">
        <v>601</v>
      </c>
      <c r="AI127" s="87" t="s">
        <v>933</v>
      </c>
      <c r="AJ127" s="89">
        <v>200</v>
      </c>
      <c r="AK127" s="87" t="s">
        <v>889</v>
      </c>
    </row>
    <row r="128" spans="1:37" s="87" customFormat="1" ht="15" customHeight="1">
      <c r="A128" s="87" t="s">
        <v>1335</v>
      </c>
      <c r="B128" s="87">
        <v>1</v>
      </c>
      <c r="C128" s="87" t="s">
        <v>876</v>
      </c>
      <c r="D128" s="87" t="s">
        <v>877</v>
      </c>
      <c r="E128" s="87" t="s">
        <v>1336</v>
      </c>
      <c r="F128" s="87" t="s">
        <v>879</v>
      </c>
      <c r="G128" s="87" t="s">
        <v>601</v>
      </c>
      <c r="H128" s="87" t="s">
        <v>880</v>
      </c>
      <c r="I128" s="87" t="s">
        <v>1337</v>
      </c>
      <c r="J128" s="87" t="s">
        <v>882</v>
      </c>
      <c r="K128" s="87" t="s">
        <v>882</v>
      </c>
      <c r="L128" s="87" t="s">
        <v>958</v>
      </c>
      <c r="M128" s="87" t="s">
        <v>959</v>
      </c>
      <c r="N128" s="87" t="s">
        <v>930</v>
      </c>
      <c r="O128" s="87" t="s">
        <v>931</v>
      </c>
      <c r="P128" s="87" t="s">
        <v>930</v>
      </c>
      <c r="Q128" s="87" t="s">
        <v>931</v>
      </c>
      <c r="R128" s="87" t="s">
        <v>882</v>
      </c>
      <c r="S128" s="87" t="s">
        <v>887</v>
      </c>
      <c r="T128" s="88">
        <v>41639</v>
      </c>
      <c r="U128" s="88">
        <v>41639</v>
      </c>
      <c r="V128" s="88">
        <v>41640</v>
      </c>
      <c r="W128" s="89">
        <v>8057502.5800000001</v>
      </c>
      <c r="X128" s="87" t="s">
        <v>888</v>
      </c>
      <c r="Y128" s="87">
        <v>0</v>
      </c>
      <c r="Z128" s="87">
        <v>0</v>
      </c>
      <c r="AA128" s="87">
        <v>0</v>
      </c>
      <c r="AB128" s="90">
        <v>1</v>
      </c>
      <c r="AC128" s="89">
        <v>8057502.5800000001</v>
      </c>
      <c r="AD128" s="89">
        <v>0</v>
      </c>
      <c r="AE128" s="89">
        <v>0</v>
      </c>
      <c r="AF128" s="89">
        <v>8057502.5800000001</v>
      </c>
      <c r="AG128" s="89" t="s">
        <v>932</v>
      </c>
      <c r="AH128" s="87" t="s">
        <v>601</v>
      </c>
      <c r="AI128" s="86" t="s">
        <v>933</v>
      </c>
      <c r="AJ128" s="89">
        <v>9000</v>
      </c>
      <c r="AK128" s="87" t="s">
        <v>889</v>
      </c>
    </row>
    <row r="129" spans="1:37" s="87" customFormat="1" ht="15" customHeight="1">
      <c r="A129" s="87" t="s">
        <v>1338</v>
      </c>
      <c r="B129" s="87">
        <v>1</v>
      </c>
      <c r="C129" s="87" t="s">
        <v>876</v>
      </c>
      <c r="D129" s="87" t="s">
        <v>877</v>
      </c>
      <c r="E129" s="87" t="s">
        <v>1339</v>
      </c>
      <c r="F129" s="87" t="s">
        <v>879</v>
      </c>
      <c r="G129" s="87" t="s">
        <v>601</v>
      </c>
      <c r="H129" s="87" t="s">
        <v>880</v>
      </c>
      <c r="I129" s="87" t="s">
        <v>1340</v>
      </c>
      <c r="J129" s="87" t="s">
        <v>882</v>
      </c>
      <c r="K129" s="87" t="s">
        <v>882</v>
      </c>
      <c r="L129" s="87" t="s">
        <v>958</v>
      </c>
      <c r="M129" s="87" t="s">
        <v>959</v>
      </c>
      <c r="N129" s="87" t="s">
        <v>930</v>
      </c>
      <c r="O129" s="87" t="s">
        <v>931</v>
      </c>
      <c r="P129" s="87" t="s">
        <v>930</v>
      </c>
      <c r="Q129" s="87" t="s">
        <v>931</v>
      </c>
      <c r="R129" s="87" t="s">
        <v>882</v>
      </c>
      <c r="S129" s="87" t="s">
        <v>887</v>
      </c>
      <c r="T129" s="88">
        <v>41639</v>
      </c>
      <c r="U129" s="88">
        <v>41639</v>
      </c>
      <c r="V129" s="88">
        <v>41640</v>
      </c>
      <c r="W129" s="89">
        <v>8057502.5800000001</v>
      </c>
      <c r="X129" s="87" t="s">
        <v>888</v>
      </c>
      <c r="Y129" s="87">
        <v>0</v>
      </c>
      <c r="Z129" s="87">
        <v>0</v>
      </c>
      <c r="AA129" s="87">
        <v>0</v>
      </c>
      <c r="AB129" s="90">
        <v>1</v>
      </c>
      <c r="AC129" s="89">
        <v>8057502.5800000001</v>
      </c>
      <c r="AD129" s="89">
        <v>0</v>
      </c>
      <c r="AE129" s="89">
        <v>0</v>
      </c>
      <c r="AF129" s="89">
        <v>8057502.5800000001</v>
      </c>
      <c r="AG129" s="89" t="s">
        <v>932</v>
      </c>
      <c r="AH129" s="87" t="s">
        <v>601</v>
      </c>
      <c r="AI129" s="86" t="s">
        <v>933</v>
      </c>
      <c r="AJ129" s="89">
        <v>9000</v>
      </c>
      <c r="AK129" s="87" t="s">
        <v>889</v>
      </c>
    </row>
    <row r="130" spans="1:37" s="87" customFormat="1" ht="15" customHeight="1">
      <c r="A130" s="87" t="s">
        <v>1341</v>
      </c>
      <c r="B130" s="87">
        <v>1</v>
      </c>
      <c r="C130" s="87" t="s">
        <v>876</v>
      </c>
      <c r="D130" s="87" t="s">
        <v>877</v>
      </c>
      <c r="E130" s="87" t="s">
        <v>1342</v>
      </c>
      <c r="F130" s="87" t="s">
        <v>879</v>
      </c>
      <c r="G130" s="87" t="s">
        <v>601</v>
      </c>
      <c r="H130" s="87" t="s">
        <v>880</v>
      </c>
      <c r="I130" s="87" t="s">
        <v>1343</v>
      </c>
      <c r="J130" s="87" t="s">
        <v>882</v>
      </c>
      <c r="K130" s="87" t="s">
        <v>882</v>
      </c>
      <c r="L130" s="87" t="s">
        <v>958</v>
      </c>
      <c r="M130" s="87" t="s">
        <v>959</v>
      </c>
      <c r="N130" s="87" t="s">
        <v>930</v>
      </c>
      <c r="O130" s="87" t="s">
        <v>931</v>
      </c>
      <c r="P130" s="87" t="s">
        <v>930</v>
      </c>
      <c r="Q130" s="87" t="s">
        <v>931</v>
      </c>
      <c r="R130" s="87" t="s">
        <v>882</v>
      </c>
      <c r="S130" s="87" t="s">
        <v>887</v>
      </c>
      <c r="T130" s="88">
        <v>41639</v>
      </c>
      <c r="U130" s="88">
        <v>41639</v>
      </c>
      <c r="V130" s="88">
        <v>41640</v>
      </c>
      <c r="W130" s="89">
        <v>2685834.19</v>
      </c>
      <c r="X130" s="87" t="s">
        <v>888</v>
      </c>
      <c r="Y130" s="87">
        <v>0</v>
      </c>
      <c r="Z130" s="87">
        <v>0</v>
      </c>
      <c r="AA130" s="87">
        <v>0</v>
      </c>
      <c r="AB130" s="90">
        <v>1</v>
      </c>
      <c r="AC130" s="89">
        <v>2685834.19</v>
      </c>
      <c r="AD130" s="89">
        <v>0</v>
      </c>
      <c r="AE130" s="89">
        <v>0</v>
      </c>
      <c r="AF130" s="89">
        <v>2685834.19</v>
      </c>
      <c r="AG130" s="89" t="s">
        <v>932</v>
      </c>
      <c r="AH130" s="87" t="s">
        <v>601</v>
      </c>
      <c r="AI130" s="86" t="s">
        <v>933</v>
      </c>
      <c r="AJ130" s="89">
        <v>4000</v>
      </c>
      <c r="AK130" s="87" t="s">
        <v>889</v>
      </c>
    </row>
    <row r="131" spans="1:37" s="87" customFormat="1" ht="15" customHeight="1">
      <c r="A131" s="87" t="s">
        <v>1344</v>
      </c>
      <c r="B131" s="87">
        <v>1</v>
      </c>
      <c r="C131" s="87" t="s">
        <v>876</v>
      </c>
      <c r="D131" s="87" t="s">
        <v>877</v>
      </c>
      <c r="E131" s="87" t="s">
        <v>1345</v>
      </c>
      <c r="F131" s="87" t="s">
        <v>879</v>
      </c>
      <c r="G131" s="87" t="s">
        <v>601</v>
      </c>
      <c r="H131" s="87" t="s">
        <v>880</v>
      </c>
      <c r="I131" s="87" t="s">
        <v>1346</v>
      </c>
      <c r="J131" s="87" t="s">
        <v>882</v>
      </c>
      <c r="K131" s="87" t="s">
        <v>882</v>
      </c>
      <c r="L131" s="87" t="s">
        <v>958</v>
      </c>
      <c r="M131" s="87" t="s">
        <v>959</v>
      </c>
      <c r="N131" s="87" t="s">
        <v>930</v>
      </c>
      <c r="O131" s="87" t="s">
        <v>931</v>
      </c>
      <c r="P131" s="87" t="s">
        <v>930</v>
      </c>
      <c r="Q131" s="87" t="s">
        <v>931</v>
      </c>
      <c r="R131" s="87" t="s">
        <v>882</v>
      </c>
      <c r="S131" s="87" t="s">
        <v>887</v>
      </c>
      <c r="T131" s="88">
        <v>41639</v>
      </c>
      <c r="U131" s="88">
        <v>41639</v>
      </c>
      <c r="V131" s="88">
        <v>41640</v>
      </c>
      <c r="W131" s="89">
        <v>486577.42</v>
      </c>
      <c r="X131" s="87" t="s">
        <v>888</v>
      </c>
      <c r="Y131" s="87">
        <v>0</v>
      </c>
      <c r="Z131" s="87">
        <v>0</v>
      </c>
      <c r="AA131" s="87">
        <v>0</v>
      </c>
      <c r="AB131" s="90">
        <v>1</v>
      </c>
      <c r="AC131" s="89">
        <v>486577.42</v>
      </c>
      <c r="AD131" s="89">
        <v>0</v>
      </c>
      <c r="AE131" s="89">
        <v>0</v>
      </c>
      <c r="AF131" s="89">
        <v>486577.42</v>
      </c>
      <c r="AG131" s="89" t="s">
        <v>932</v>
      </c>
      <c r="AH131" s="87" t="s">
        <v>601</v>
      </c>
      <c r="AI131" s="86" t="s">
        <v>933</v>
      </c>
      <c r="AJ131" s="89">
        <v>4000</v>
      </c>
      <c r="AK131" s="87" t="s">
        <v>889</v>
      </c>
    </row>
    <row r="132" spans="1:37" s="87" customFormat="1" ht="15" customHeight="1">
      <c r="A132" s="87" t="s">
        <v>1347</v>
      </c>
      <c r="B132" s="87">
        <v>1</v>
      </c>
      <c r="C132" s="87" t="s">
        <v>876</v>
      </c>
      <c r="D132" s="87" t="s">
        <v>877</v>
      </c>
      <c r="E132" s="87" t="s">
        <v>1348</v>
      </c>
      <c r="F132" s="87" t="s">
        <v>879</v>
      </c>
      <c r="G132" s="87" t="s">
        <v>601</v>
      </c>
      <c r="H132" s="87" t="s">
        <v>880</v>
      </c>
      <c r="I132" s="87" t="s">
        <v>1349</v>
      </c>
      <c r="J132" s="87" t="s">
        <v>882</v>
      </c>
      <c r="K132" s="87" t="s">
        <v>882</v>
      </c>
      <c r="L132" s="87" t="s">
        <v>926</v>
      </c>
      <c r="M132" s="87" t="s">
        <v>927</v>
      </c>
      <c r="N132" s="87" t="s">
        <v>928</v>
      </c>
      <c r="O132" s="87" t="s">
        <v>929</v>
      </c>
      <c r="P132" s="87" t="s">
        <v>930</v>
      </c>
      <c r="Q132" s="87" t="s">
        <v>931</v>
      </c>
      <c r="R132" s="87" t="s">
        <v>882</v>
      </c>
      <c r="S132" s="87" t="s">
        <v>887</v>
      </c>
      <c r="T132" s="88">
        <v>41639</v>
      </c>
      <c r="U132" s="88">
        <v>41639</v>
      </c>
      <c r="V132" s="88">
        <v>41640</v>
      </c>
      <c r="W132" s="89">
        <v>4028751.29</v>
      </c>
      <c r="X132" s="87" t="s">
        <v>888</v>
      </c>
      <c r="Y132" s="87">
        <v>0</v>
      </c>
      <c r="Z132" s="87">
        <v>0</v>
      </c>
      <c r="AA132" s="87">
        <v>0</v>
      </c>
      <c r="AB132" s="90">
        <v>1</v>
      </c>
      <c r="AC132" s="89">
        <v>4028751.29</v>
      </c>
      <c r="AD132" s="89">
        <v>0</v>
      </c>
      <c r="AE132" s="89">
        <v>0</v>
      </c>
      <c r="AF132" s="89">
        <v>4028751.29</v>
      </c>
      <c r="AG132" s="89" t="s">
        <v>932</v>
      </c>
      <c r="AH132" s="87" t="s">
        <v>601</v>
      </c>
      <c r="AI132" s="87" t="s">
        <v>933</v>
      </c>
      <c r="AJ132" s="89">
        <v>8000</v>
      </c>
      <c r="AK132" s="87" t="s">
        <v>889</v>
      </c>
    </row>
    <row r="133" spans="1:37" s="87" customFormat="1" ht="15" customHeight="1">
      <c r="A133" s="87" t="s">
        <v>1350</v>
      </c>
      <c r="B133" s="87">
        <v>1</v>
      </c>
      <c r="C133" s="87" t="s">
        <v>876</v>
      </c>
      <c r="D133" s="87" t="s">
        <v>877</v>
      </c>
      <c r="E133" s="87" t="s">
        <v>1351</v>
      </c>
      <c r="F133" s="87" t="s">
        <v>879</v>
      </c>
      <c r="G133" s="87" t="s">
        <v>601</v>
      </c>
      <c r="H133" s="87" t="s">
        <v>880</v>
      </c>
      <c r="I133" s="87" t="s">
        <v>1352</v>
      </c>
      <c r="J133" s="87" t="s">
        <v>882</v>
      </c>
      <c r="K133" s="87" t="s">
        <v>882</v>
      </c>
      <c r="L133" s="87" t="s">
        <v>926</v>
      </c>
      <c r="M133" s="87" t="s">
        <v>927</v>
      </c>
      <c r="N133" s="87" t="s">
        <v>928</v>
      </c>
      <c r="O133" s="87" t="s">
        <v>929</v>
      </c>
      <c r="P133" s="87" t="s">
        <v>930</v>
      </c>
      <c r="Q133" s="87" t="s">
        <v>931</v>
      </c>
      <c r="R133" s="87" t="s">
        <v>882</v>
      </c>
      <c r="S133" s="87" t="s">
        <v>887</v>
      </c>
      <c r="T133" s="88">
        <v>41639</v>
      </c>
      <c r="U133" s="88">
        <v>41639</v>
      </c>
      <c r="V133" s="88">
        <v>41640</v>
      </c>
      <c r="W133" s="89">
        <v>121644.35</v>
      </c>
      <c r="X133" s="87" t="s">
        <v>888</v>
      </c>
      <c r="Y133" s="87">
        <v>0</v>
      </c>
      <c r="Z133" s="87">
        <v>0</v>
      </c>
      <c r="AA133" s="87">
        <v>0</v>
      </c>
      <c r="AB133" s="90">
        <v>1</v>
      </c>
      <c r="AC133" s="89">
        <v>121644.35</v>
      </c>
      <c r="AD133" s="89">
        <v>0</v>
      </c>
      <c r="AE133" s="89">
        <v>0</v>
      </c>
      <c r="AF133" s="89">
        <v>121644.35</v>
      </c>
      <c r="AG133" s="89" t="s">
        <v>932</v>
      </c>
      <c r="AH133" s="87" t="s">
        <v>601</v>
      </c>
      <c r="AI133" s="87" t="s">
        <v>933</v>
      </c>
      <c r="AJ133" s="89">
        <v>1500</v>
      </c>
      <c r="AK133" s="87" t="s">
        <v>889</v>
      </c>
    </row>
    <row r="134" spans="1:37" s="87" customFormat="1" ht="15" customHeight="1">
      <c r="A134" s="87" t="s">
        <v>1353</v>
      </c>
      <c r="B134" s="87">
        <v>1</v>
      </c>
      <c r="C134" s="87" t="s">
        <v>876</v>
      </c>
      <c r="D134" s="87" t="s">
        <v>877</v>
      </c>
      <c r="E134" s="87" t="s">
        <v>1354</v>
      </c>
      <c r="F134" s="87" t="s">
        <v>879</v>
      </c>
      <c r="G134" s="87" t="s">
        <v>601</v>
      </c>
      <c r="H134" s="87" t="s">
        <v>880</v>
      </c>
      <c r="I134" s="87" t="s">
        <v>1355</v>
      </c>
      <c r="J134" s="87" t="s">
        <v>882</v>
      </c>
      <c r="K134" s="87" t="s">
        <v>882</v>
      </c>
      <c r="L134" s="87" t="s">
        <v>926</v>
      </c>
      <c r="M134" s="87" t="s">
        <v>927</v>
      </c>
      <c r="N134" s="87" t="s">
        <v>928</v>
      </c>
      <c r="O134" s="87" t="s">
        <v>929</v>
      </c>
      <c r="P134" s="87" t="s">
        <v>930</v>
      </c>
      <c r="Q134" s="87" t="s">
        <v>931</v>
      </c>
      <c r="R134" s="87" t="s">
        <v>882</v>
      </c>
      <c r="S134" s="87" t="s">
        <v>887</v>
      </c>
      <c r="T134" s="88">
        <v>41639</v>
      </c>
      <c r="U134" s="88">
        <v>41639</v>
      </c>
      <c r="V134" s="88">
        <v>41640</v>
      </c>
      <c r="W134" s="89">
        <v>402875.13</v>
      </c>
      <c r="X134" s="87" t="s">
        <v>888</v>
      </c>
      <c r="Y134" s="87">
        <v>0</v>
      </c>
      <c r="Z134" s="87">
        <v>0</v>
      </c>
      <c r="AA134" s="87">
        <v>0</v>
      </c>
      <c r="AB134" s="90">
        <v>1</v>
      </c>
      <c r="AC134" s="89">
        <v>402875.13</v>
      </c>
      <c r="AD134" s="89">
        <v>0</v>
      </c>
      <c r="AE134" s="89">
        <v>0</v>
      </c>
      <c r="AF134" s="89">
        <v>402875.13</v>
      </c>
      <c r="AG134" s="89" t="s">
        <v>932</v>
      </c>
      <c r="AH134" s="87" t="s">
        <v>601</v>
      </c>
      <c r="AI134" s="87" t="s">
        <v>933</v>
      </c>
      <c r="AJ134" s="89">
        <v>1000</v>
      </c>
      <c r="AK134" s="87" t="s">
        <v>889</v>
      </c>
    </row>
    <row r="135" spans="1:37" s="87" customFormat="1" ht="15" customHeight="1">
      <c r="A135" s="87" t="s">
        <v>1356</v>
      </c>
      <c r="B135" s="87">
        <v>1</v>
      </c>
      <c r="C135" s="87" t="s">
        <v>876</v>
      </c>
      <c r="D135" s="87" t="s">
        <v>877</v>
      </c>
      <c r="E135" s="87" t="s">
        <v>1357</v>
      </c>
      <c r="F135" s="87" t="s">
        <v>879</v>
      </c>
      <c r="G135" s="87" t="s">
        <v>601</v>
      </c>
      <c r="H135" s="87" t="s">
        <v>880</v>
      </c>
      <c r="I135" s="87" t="s">
        <v>1358</v>
      </c>
      <c r="J135" s="87" t="s">
        <v>882</v>
      </c>
      <c r="K135" s="87" t="s">
        <v>882</v>
      </c>
      <c r="L135" s="87" t="s">
        <v>1359</v>
      </c>
      <c r="M135" s="87" t="s">
        <v>1360</v>
      </c>
      <c r="N135" s="87" t="s">
        <v>930</v>
      </c>
      <c r="O135" s="87" t="s">
        <v>931</v>
      </c>
      <c r="P135" s="87" t="s">
        <v>930</v>
      </c>
      <c r="Q135" s="87" t="s">
        <v>931</v>
      </c>
      <c r="R135" s="87" t="s">
        <v>882</v>
      </c>
      <c r="S135" s="87" t="s">
        <v>887</v>
      </c>
      <c r="T135" s="88">
        <v>41639</v>
      </c>
      <c r="U135" s="88">
        <v>41639</v>
      </c>
      <c r="V135" s="88">
        <v>41640</v>
      </c>
      <c r="W135" s="89">
        <v>145973.23000000001</v>
      </c>
      <c r="X135" s="87" t="s">
        <v>888</v>
      </c>
      <c r="Y135" s="87">
        <v>0</v>
      </c>
      <c r="Z135" s="87">
        <v>0</v>
      </c>
      <c r="AA135" s="87">
        <v>0</v>
      </c>
      <c r="AB135" s="90">
        <v>1</v>
      </c>
      <c r="AC135" s="89">
        <v>145973.23000000001</v>
      </c>
      <c r="AD135" s="89">
        <v>0</v>
      </c>
      <c r="AE135" s="89">
        <v>0</v>
      </c>
      <c r="AF135" s="89">
        <v>145973.23000000001</v>
      </c>
      <c r="AG135" s="89" t="s">
        <v>932</v>
      </c>
      <c r="AH135" s="87" t="s">
        <v>601</v>
      </c>
      <c r="AI135" s="86" t="s">
        <v>933</v>
      </c>
      <c r="AJ135" s="89">
        <v>500</v>
      </c>
      <c r="AK135" s="87" t="s">
        <v>889</v>
      </c>
    </row>
    <row r="136" spans="1:37" s="87" customFormat="1" ht="15" customHeight="1">
      <c r="A136" s="87" t="s">
        <v>1361</v>
      </c>
      <c r="B136" s="87">
        <v>1</v>
      </c>
      <c r="C136" s="87" t="s">
        <v>876</v>
      </c>
      <c r="D136" s="87" t="s">
        <v>877</v>
      </c>
      <c r="E136" s="87" t="s">
        <v>1362</v>
      </c>
      <c r="F136" s="87" t="s">
        <v>879</v>
      </c>
      <c r="G136" s="87" t="s">
        <v>601</v>
      </c>
      <c r="H136" s="87" t="s">
        <v>880</v>
      </c>
      <c r="I136" s="87" t="s">
        <v>1363</v>
      </c>
      <c r="J136" s="87" t="s">
        <v>882</v>
      </c>
      <c r="K136" s="87" t="s">
        <v>882</v>
      </c>
      <c r="L136" s="87" t="s">
        <v>1359</v>
      </c>
      <c r="M136" s="87" t="s">
        <v>1360</v>
      </c>
      <c r="N136" s="87" t="s">
        <v>930</v>
      </c>
      <c r="O136" s="87" t="s">
        <v>931</v>
      </c>
      <c r="P136" s="87" t="s">
        <v>930</v>
      </c>
      <c r="Q136" s="87" t="s">
        <v>931</v>
      </c>
      <c r="R136" s="87" t="s">
        <v>882</v>
      </c>
      <c r="S136" s="87" t="s">
        <v>887</v>
      </c>
      <c r="T136" s="88">
        <v>41639</v>
      </c>
      <c r="U136" s="88">
        <v>41639</v>
      </c>
      <c r="V136" s="88">
        <v>41640</v>
      </c>
      <c r="W136" s="89">
        <v>97315.48</v>
      </c>
      <c r="X136" s="87" t="s">
        <v>888</v>
      </c>
      <c r="Y136" s="87">
        <v>0</v>
      </c>
      <c r="Z136" s="87">
        <v>0</v>
      </c>
      <c r="AA136" s="87">
        <v>0</v>
      </c>
      <c r="AB136" s="90">
        <v>1</v>
      </c>
      <c r="AC136" s="89">
        <v>97315.48</v>
      </c>
      <c r="AD136" s="89">
        <v>0</v>
      </c>
      <c r="AE136" s="89">
        <v>0</v>
      </c>
      <c r="AF136" s="89">
        <v>97315.48</v>
      </c>
      <c r="AG136" s="89" t="s">
        <v>932</v>
      </c>
      <c r="AH136" s="87" t="s">
        <v>601</v>
      </c>
      <c r="AI136" s="86" t="s">
        <v>933</v>
      </c>
      <c r="AJ136" s="89">
        <v>300</v>
      </c>
      <c r="AK136" s="87" t="s">
        <v>889</v>
      </c>
    </row>
    <row r="137" spans="1:37" s="87" customFormat="1" ht="15" customHeight="1">
      <c r="A137" s="87" t="s">
        <v>1364</v>
      </c>
      <c r="B137" s="87">
        <v>1</v>
      </c>
      <c r="C137" s="87" t="s">
        <v>876</v>
      </c>
      <c r="D137" s="87" t="s">
        <v>877</v>
      </c>
      <c r="E137" s="87" t="s">
        <v>1365</v>
      </c>
      <c r="F137" s="87" t="s">
        <v>879</v>
      </c>
      <c r="G137" s="87" t="s">
        <v>601</v>
      </c>
      <c r="H137" s="87" t="s">
        <v>880</v>
      </c>
      <c r="I137" s="87" t="s">
        <v>1366</v>
      </c>
      <c r="J137" s="87" t="s">
        <v>882</v>
      </c>
      <c r="K137" s="87" t="s">
        <v>882</v>
      </c>
      <c r="L137" s="87" t="s">
        <v>1367</v>
      </c>
      <c r="M137" s="87" t="s">
        <v>1368</v>
      </c>
      <c r="N137" s="87" t="s">
        <v>930</v>
      </c>
      <c r="O137" s="87" t="s">
        <v>931</v>
      </c>
      <c r="P137" s="87" t="s">
        <v>930</v>
      </c>
      <c r="Q137" s="87" t="s">
        <v>931</v>
      </c>
      <c r="R137" s="87" t="s">
        <v>882</v>
      </c>
      <c r="S137" s="87" t="s">
        <v>887</v>
      </c>
      <c r="T137" s="88">
        <v>41639</v>
      </c>
      <c r="U137" s="88">
        <v>41639</v>
      </c>
      <c r="V137" s="88">
        <v>41640</v>
      </c>
      <c r="W137" s="89">
        <v>805750.26</v>
      </c>
      <c r="X137" s="87" t="s">
        <v>888</v>
      </c>
      <c r="Y137" s="87">
        <v>0</v>
      </c>
      <c r="Z137" s="87">
        <v>0</v>
      </c>
      <c r="AA137" s="87">
        <v>0</v>
      </c>
      <c r="AB137" s="90">
        <v>1</v>
      </c>
      <c r="AC137" s="89">
        <v>805750.26</v>
      </c>
      <c r="AD137" s="89">
        <v>0</v>
      </c>
      <c r="AE137" s="89">
        <v>0</v>
      </c>
      <c r="AF137" s="89">
        <v>805750.26</v>
      </c>
      <c r="AG137" s="89" t="s">
        <v>932</v>
      </c>
      <c r="AH137" s="87" t="s">
        <v>601</v>
      </c>
      <c r="AI137" s="86" t="s">
        <v>933</v>
      </c>
      <c r="AJ137" s="89">
        <v>8000</v>
      </c>
      <c r="AK137" s="87" t="s">
        <v>889</v>
      </c>
    </row>
    <row r="138" spans="1:37" s="87" customFormat="1" ht="15" customHeight="1">
      <c r="A138" s="87" t="s">
        <v>1369</v>
      </c>
      <c r="B138" s="87">
        <v>1</v>
      </c>
      <c r="C138" s="87" t="s">
        <v>876</v>
      </c>
      <c r="D138" s="87" t="s">
        <v>877</v>
      </c>
      <c r="E138" s="87" t="s">
        <v>1370</v>
      </c>
      <c r="F138" s="87" t="s">
        <v>879</v>
      </c>
      <c r="G138" s="87" t="s">
        <v>601</v>
      </c>
      <c r="H138" s="87" t="s">
        <v>880</v>
      </c>
      <c r="I138" s="87" t="s">
        <v>1371</v>
      </c>
      <c r="J138" s="87" t="s">
        <v>882</v>
      </c>
      <c r="K138" s="87" t="s">
        <v>882</v>
      </c>
      <c r="L138" s="87" t="s">
        <v>1372</v>
      </c>
      <c r="M138" s="87" t="s">
        <v>1373</v>
      </c>
      <c r="N138" s="87" t="s">
        <v>930</v>
      </c>
      <c r="O138" s="87" t="s">
        <v>931</v>
      </c>
      <c r="P138" s="87" t="s">
        <v>930</v>
      </c>
      <c r="Q138" s="87" t="s">
        <v>931</v>
      </c>
      <c r="R138" s="87" t="s">
        <v>882</v>
      </c>
      <c r="S138" s="87" t="s">
        <v>887</v>
      </c>
      <c r="T138" s="88">
        <v>41639</v>
      </c>
      <c r="U138" s="88">
        <v>41639</v>
      </c>
      <c r="V138" s="88">
        <v>41640</v>
      </c>
      <c r="W138" s="89">
        <v>72986.62</v>
      </c>
      <c r="X138" s="87" t="s">
        <v>888</v>
      </c>
      <c r="Y138" s="87">
        <v>0</v>
      </c>
      <c r="Z138" s="87">
        <v>0</v>
      </c>
      <c r="AA138" s="87">
        <v>0</v>
      </c>
      <c r="AB138" s="90">
        <v>1</v>
      </c>
      <c r="AC138" s="89">
        <v>72986.62</v>
      </c>
      <c r="AD138" s="89">
        <v>0</v>
      </c>
      <c r="AE138" s="89">
        <v>0</v>
      </c>
      <c r="AF138" s="89">
        <v>72986.62</v>
      </c>
      <c r="AG138" s="89" t="s">
        <v>932</v>
      </c>
      <c r="AH138" s="87" t="s">
        <v>601</v>
      </c>
      <c r="AI138" s="86" t="s">
        <v>933</v>
      </c>
      <c r="AJ138" s="89">
        <v>300</v>
      </c>
      <c r="AK138" s="87" t="s">
        <v>889</v>
      </c>
    </row>
    <row r="139" spans="1:37" s="87" customFormat="1" ht="15" customHeight="1">
      <c r="A139" s="87" t="s">
        <v>1374</v>
      </c>
      <c r="B139" s="87">
        <v>1</v>
      </c>
      <c r="C139" s="87" t="s">
        <v>876</v>
      </c>
      <c r="D139" s="87" t="s">
        <v>877</v>
      </c>
      <c r="E139" s="87" t="s">
        <v>1375</v>
      </c>
      <c r="F139" s="87" t="s">
        <v>879</v>
      </c>
      <c r="G139" s="87" t="s">
        <v>601</v>
      </c>
      <c r="H139" s="87" t="s">
        <v>880</v>
      </c>
      <c r="I139" s="87" t="s">
        <v>1376</v>
      </c>
      <c r="J139" s="87" t="s">
        <v>882</v>
      </c>
      <c r="K139" s="87" t="s">
        <v>882</v>
      </c>
      <c r="L139" s="87" t="s">
        <v>926</v>
      </c>
      <c r="M139" s="87" t="s">
        <v>927</v>
      </c>
      <c r="N139" s="87" t="s">
        <v>928</v>
      </c>
      <c r="O139" s="87" t="s">
        <v>929</v>
      </c>
      <c r="P139" s="87" t="s">
        <v>930</v>
      </c>
      <c r="Q139" s="87" t="s">
        <v>931</v>
      </c>
      <c r="R139" s="87" t="s">
        <v>882</v>
      </c>
      <c r="S139" s="87" t="s">
        <v>887</v>
      </c>
      <c r="T139" s="88">
        <v>41639</v>
      </c>
      <c r="U139" s="88">
        <v>41639</v>
      </c>
      <c r="V139" s="88">
        <v>41640</v>
      </c>
      <c r="W139" s="89">
        <v>48657.74</v>
      </c>
      <c r="X139" s="87" t="s">
        <v>888</v>
      </c>
      <c r="Y139" s="87">
        <v>0</v>
      </c>
      <c r="Z139" s="87">
        <v>0</v>
      </c>
      <c r="AA139" s="87">
        <v>0</v>
      </c>
      <c r="AB139" s="90">
        <v>1</v>
      </c>
      <c r="AC139" s="89">
        <v>48657.74</v>
      </c>
      <c r="AD139" s="89">
        <v>0</v>
      </c>
      <c r="AE139" s="89">
        <v>0</v>
      </c>
      <c r="AF139" s="89">
        <v>48657.74</v>
      </c>
      <c r="AG139" s="89" t="s">
        <v>932</v>
      </c>
      <c r="AH139" s="87" t="s">
        <v>601</v>
      </c>
      <c r="AI139" s="87" t="s">
        <v>933</v>
      </c>
      <c r="AJ139" s="89">
        <v>100</v>
      </c>
      <c r="AK139" s="87" t="s">
        <v>889</v>
      </c>
    </row>
    <row r="140" spans="1:37" s="87" customFormat="1" ht="15" customHeight="1">
      <c r="A140" s="87" t="s">
        <v>1377</v>
      </c>
      <c r="B140" s="87">
        <v>1</v>
      </c>
      <c r="C140" s="87" t="s">
        <v>876</v>
      </c>
      <c r="D140" s="87" t="s">
        <v>877</v>
      </c>
      <c r="E140" s="87" t="s">
        <v>1378</v>
      </c>
      <c r="F140" s="87" t="s">
        <v>879</v>
      </c>
      <c r="G140" s="87" t="s">
        <v>601</v>
      </c>
      <c r="H140" s="87" t="s">
        <v>880</v>
      </c>
      <c r="I140" s="87" t="s">
        <v>1379</v>
      </c>
      <c r="J140" s="87" t="s">
        <v>882</v>
      </c>
      <c r="K140" s="87" t="s">
        <v>882</v>
      </c>
      <c r="L140" s="87" t="s">
        <v>1380</v>
      </c>
      <c r="M140" s="87" t="s">
        <v>1381</v>
      </c>
      <c r="N140" s="87" t="s">
        <v>1382</v>
      </c>
      <c r="O140" s="87" t="s">
        <v>1383</v>
      </c>
      <c r="P140" s="87" t="s">
        <v>1382</v>
      </c>
      <c r="Q140" s="87" t="s">
        <v>1383</v>
      </c>
      <c r="R140" s="87" t="s">
        <v>882</v>
      </c>
      <c r="S140" s="87" t="s">
        <v>887</v>
      </c>
      <c r="T140" s="88">
        <v>41639</v>
      </c>
      <c r="U140" s="88">
        <v>41639</v>
      </c>
      <c r="V140" s="88">
        <v>41640</v>
      </c>
      <c r="W140" s="89">
        <v>26858341.949999999</v>
      </c>
      <c r="X140" s="87" t="s">
        <v>888</v>
      </c>
      <c r="Y140" s="87">
        <v>0</v>
      </c>
      <c r="Z140" s="87">
        <v>0</v>
      </c>
      <c r="AA140" s="87">
        <v>0</v>
      </c>
      <c r="AB140" s="90">
        <v>1</v>
      </c>
      <c r="AC140" s="89">
        <v>26858341.949999999</v>
      </c>
      <c r="AD140" s="89">
        <v>0</v>
      </c>
      <c r="AE140" s="89">
        <v>0</v>
      </c>
      <c r="AF140" s="89">
        <v>26858341.949999999</v>
      </c>
      <c r="AG140" s="89" t="s">
        <v>932</v>
      </c>
      <c r="AH140" s="87" t="s">
        <v>601</v>
      </c>
      <c r="AI140" s="86" t="s">
        <v>933</v>
      </c>
      <c r="AJ140" s="89">
        <v>30000</v>
      </c>
      <c r="AK140" s="87" t="s">
        <v>889</v>
      </c>
    </row>
    <row r="141" spans="1:37" s="87" customFormat="1" ht="15" customHeight="1">
      <c r="A141" s="87" t="s">
        <v>1384</v>
      </c>
      <c r="B141" s="87">
        <v>1</v>
      </c>
      <c r="C141" s="87" t="s">
        <v>876</v>
      </c>
      <c r="D141" s="87" t="s">
        <v>877</v>
      </c>
      <c r="E141" s="87" t="s">
        <v>1385</v>
      </c>
      <c r="F141" s="87" t="s">
        <v>879</v>
      </c>
      <c r="G141" s="87" t="s">
        <v>601</v>
      </c>
      <c r="H141" s="87" t="s">
        <v>880</v>
      </c>
      <c r="I141" s="87" t="s">
        <v>1386</v>
      </c>
      <c r="J141" s="87" t="s">
        <v>882</v>
      </c>
      <c r="K141" s="87" t="s">
        <v>882</v>
      </c>
      <c r="L141" s="87" t="s">
        <v>926</v>
      </c>
      <c r="M141" s="87" t="s">
        <v>927</v>
      </c>
      <c r="N141" s="87" t="s">
        <v>928</v>
      </c>
      <c r="O141" s="87" t="s">
        <v>929</v>
      </c>
      <c r="P141" s="87" t="s">
        <v>930</v>
      </c>
      <c r="Q141" s="87" t="s">
        <v>931</v>
      </c>
      <c r="R141" s="87" t="s">
        <v>882</v>
      </c>
      <c r="S141" s="87" t="s">
        <v>887</v>
      </c>
      <c r="T141" s="88">
        <v>41639</v>
      </c>
      <c r="U141" s="88">
        <v>41639</v>
      </c>
      <c r="V141" s="88">
        <v>41640</v>
      </c>
      <c r="W141" s="89">
        <v>97315.48</v>
      </c>
      <c r="X141" s="87" t="s">
        <v>888</v>
      </c>
      <c r="Y141" s="87">
        <v>0</v>
      </c>
      <c r="Z141" s="87">
        <v>0</v>
      </c>
      <c r="AA141" s="87">
        <v>0</v>
      </c>
      <c r="AB141" s="90">
        <v>1</v>
      </c>
      <c r="AC141" s="89">
        <v>97315.48</v>
      </c>
      <c r="AD141" s="89">
        <v>0</v>
      </c>
      <c r="AE141" s="89">
        <v>0</v>
      </c>
      <c r="AF141" s="89">
        <v>97315.48</v>
      </c>
      <c r="AG141" s="89" t="s">
        <v>932</v>
      </c>
      <c r="AH141" s="87" t="s">
        <v>601</v>
      </c>
      <c r="AI141" s="87" t="s">
        <v>933</v>
      </c>
      <c r="AJ141" s="89">
        <v>150</v>
      </c>
      <c r="AK141" s="87" t="s">
        <v>889</v>
      </c>
    </row>
    <row r="142" spans="1:37" s="87" customFormat="1" ht="15" customHeight="1">
      <c r="A142" s="87" t="s">
        <v>1387</v>
      </c>
      <c r="B142" s="87">
        <v>1</v>
      </c>
      <c r="C142" s="87" t="s">
        <v>876</v>
      </c>
      <c r="D142" s="87" t="s">
        <v>877</v>
      </c>
      <c r="E142" s="87" t="s">
        <v>1388</v>
      </c>
      <c r="F142" s="87" t="s">
        <v>879</v>
      </c>
      <c r="G142" s="87" t="s">
        <v>601</v>
      </c>
      <c r="H142" s="87" t="s">
        <v>880</v>
      </c>
      <c r="I142" s="87" t="s">
        <v>1389</v>
      </c>
      <c r="J142" s="87" t="s">
        <v>882</v>
      </c>
      <c r="K142" s="87" t="s">
        <v>882</v>
      </c>
      <c r="L142" s="87" t="s">
        <v>944</v>
      </c>
      <c r="M142" s="87" t="s">
        <v>945</v>
      </c>
      <c r="N142" s="87" t="s">
        <v>930</v>
      </c>
      <c r="O142" s="87" t="s">
        <v>931</v>
      </c>
      <c r="P142" s="87" t="s">
        <v>930</v>
      </c>
      <c r="Q142" s="87" t="s">
        <v>931</v>
      </c>
      <c r="R142" s="87" t="s">
        <v>882</v>
      </c>
      <c r="S142" s="87" t="s">
        <v>887</v>
      </c>
      <c r="T142" s="88">
        <v>41639</v>
      </c>
      <c r="U142" s="88">
        <v>41639</v>
      </c>
      <c r="V142" s="88">
        <v>41640</v>
      </c>
      <c r="W142" s="89">
        <v>1946309.67</v>
      </c>
      <c r="X142" s="87" t="s">
        <v>888</v>
      </c>
      <c r="Y142" s="87">
        <v>0</v>
      </c>
      <c r="Z142" s="87">
        <v>0</v>
      </c>
      <c r="AA142" s="87">
        <v>0</v>
      </c>
      <c r="AB142" s="90">
        <v>1</v>
      </c>
      <c r="AC142" s="89">
        <v>1946309.67</v>
      </c>
      <c r="AD142" s="89">
        <v>0</v>
      </c>
      <c r="AE142" s="89">
        <v>0</v>
      </c>
      <c r="AF142" s="89">
        <v>1946309.67</v>
      </c>
      <c r="AG142" s="89" t="s">
        <v>932</v>
      </c>
      <c r="AH142" s="87" t="s">
        <v>601</v>
      </c>
      <c r="AI142" s="86" t="s">
        <v>933</v>
      </c>
      <c r="AJ142" s="89">
        <v>8000</v>
      </c>
      <c r="AK142" s="87" t="s">
        <v>889</v>
      </c>
    </row>
    <row r="143" spans="1:37" s="87" customFormat="1" ht="15" customHeight="1">
      <c r="A143" s="87" t="s">
        <v>1390</v>
      </c>
      <c r="B143" s="87">
        <v>1</v>
      </c>
      <c r="C143" s="87" t="s">
        <v>876</v>
      </c>
      <c r="D143" s="87" t="s">
        <v>877</v>
      </c>
      <c r="E143" s="87" t="s">
        <v>1391</v>
      </c>
      <c r="F143" s="87" t="s">
        <v>879</v>
      </c>
      <c r="G143" s="87" t="s">
        <v>601</v>
      </c>
      <c r="H143" s="87" t="s">
        <v>880</v>
      </c>
      <c r="I143" s="87" t="s">
        <v>1392</v>
      </c>
      <c r="J143" s="87" t="s">
        <v>882</v>
      </c>
      <c r="K143" s="87" t="s">
        <v>882</v>
      </c>
      <c r="L143" s="87" t="s">
        <v>944</v>
      </c>
      <c r="M143" s="87" t="s">
        <v>945</v>
      </c>
      <c r="N143" s="87" t="s">
        <v>930</v>
      </c>
      <c r="O143" s="87" t="s">
        <v>931</v>
      </c>
      <c r="P143" s="87" t="s">
        <v>930</v>
      </c>
      <c r="Q143" s="87" t="s">
        <v>931</v>
      </c>
      <c r="R143" s="87" t="s">
        <v>882</v>
      </c>
      <c r="S143" s="87" t="s">
        <v>887</v>
      </c>
      <c r="T143" s="88">
        <v>41639</v>
      </c>
      <c r="U143" s="88">
        <v>41639</v>
      </c>
      <c r="V143" s="88">
        <v>41640</v>
      </c>
      <c r="W143" s="89">
        <v>243288.71</v>
      </c>
      <c r="X143" s="87" t="s">
        <v>888</v>
      </c>
      <c r="Y143" s="87">
        <v>0</v>
      </c>
      <c r="Z143" s="87">
        <v>0</v>
      </c>
      <c r="AA143" s="87">
        <v>0</v>
      </c>
      <c r="AB143" s="90">
        <v>1</v>
      </c>
      <c r="AC143" s="89">
        <v>243288.71</v>
      </c>
      <c r="AD143" s="89">
        <v>0</v>
      </c>
      <c r="AE143" s="89">
        <v>0</v>
      </c>
      <c r="AF143" s="89">
        <v>243288.71</v>
      </c>
      <c r="AG143" s="89" t="s">
        <v>932</v>
      </c>
      <c r="AH143" s="87" t="s">
        <v>601</v>
      </c>
      <c r="AI143" s="86" t="s">
        <v>933</v>
      </c>
      <c r="AJ143" s="89">
        <v>1000</v>
      </c>
      <c r="AK143" s="87" t="s">
        <v>889</v>
      </c>
    </row>
    <row r="144" spans="1:37" s="87" customFormat="1" ht="15" customHeight="1">
      <c r="A144" s="87" t="s">
        <v>1393</v>
      </c>
      <c r="B144" s="87">
        <v>1</v>
      </c>
      <c r="C144" s="87" t="s">
        <v>876</v>
      </c>
      <c r="D144" s="87" t="s">
        <v>877</v>
      </c>
      <c r="E144" s="87" t="s">
        <v>1394</v>
      </c>
      <c r="F144" s="87" t="s">
        <v>879</v>
      </c>
      <c r="G144" s="87" t="s">
        <v>601</v>
      </c>
      <c r="H144" s="87" t="s">
        <v>880</v>
      </c>
      <c r="I144" s="87" t="s">
        <v>1395</v>
      </c>
      <c r="J144" s="87" t="s">
        <v>882</v>
      </c>
      <c r="K144" s="87" t="s">
        <v>882</v>
      </c>
      <c r="L144" s="87" t="s">
        <v>926</v>
      </c>
      <c r="M144" s="87" t="s">
        <v>927</v>
      </c>
      <c r="N144" s="87" t="s">
        <v>928</v>
      </c>
      <c r="O144" s="87" t="s">
        <v>929</v>
      </c>
      <c r="P144" s="87" t="s">
        <v>930</v>
      </c>
      <c r="Q144" s="87" t="s">
        <v>931</v>
      </c>
      <c r="R144" s="87" t="s">
        <v>882</v>
      </c>
      <c r="S144" s="87" t="s">
        <v>887</v>
      </c>
      <c r="T144" s="88">
        <v>41639</v>
      </c>
      <c r="U144" s="88">
        <v>41639</v>
      </c>
      <c r="V144" s="88">
        <v>41640</v>
      </c>
      <c r="W144" s="89">
        <v>1459732.25</v>
      </c>
      <c r="X144" s="87" t="s">
        <v>888</v>
      </c>
      <c r="Y144" s="87">
        <v>0</v>
      </c>
      <c r="Z144" s="87">
        <v>0</v>
      </c>
      <c r="AA144" s="87">
        <v>0</v>
      </c>
      <c r="AB144" s="90">
        <v>1</v>
      </c>
      <c r="AC144" s="89">
        <v>1459732.25</v>
      </c>
      <c r="AD144" s="89">
        <v>0</v>
      </c>
      <c r="AE144" s="89">
        <v>0</v>
      </c>
      <c r="AF144" s="89">
        <v>1459732.25</v>
      </c>
      <c r="AG144" s="89" t="s">
        <v>932</v>
      </c>
      <c r="AH144" s="87" t="s">
        <v>601</v>
      </c>
      <c r="AI144" s="87" t="s">
        <v>933</v>
      </c>
      <c r="AJ144" s="89">
        <v>6000</v>
      </c>
      <c r="AK144" s="87" t="s">
        <v>889</v>
      </c>
    </row>
    <row r="146" spans="22:36" s="92" customFormat="1" ht="14.25" customHeight="1">
      <c r="V146" s="91"/>
      <c r="W146" s="91">
        <f>SUM(W2:W145)</f>
        <v>736055005.13000143</v>
      </c>
      <c r="AJ146" s="94">
        <f>SUM(AJ2:AJ144)</f>
        <v>1224650</v>
      </c>
    </row>
  </sheetData>
  <autoFilter ref="A1:AK144" xr:uid="{3F2B4CC1-AC37-4A96-BD04-F539F22A7F63}"/>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6E0A-D15F-40E2-986D-95D54B932716}">
  <sheetPr>
    <tabColor theme="6"/>
  </sheetPr>
  <dimension ref="A3:M52"/>
  <sheetViews>
    <sheetView showGridLines="0" zoomScale="70" zoomScaleNormal="70" workbookViewId="0">
      <pane ySplit="4" topLeftCell="A38" activePane="bottomLeft" state="frozen"/>
      <selection pane="bottomLeft" activeCell="C8" sqref="C8"/>
    </sheetView>
  </sheetViews>
  <sheetFormatPr baseColWidth="10" defaultColWidth="11.453125" defaultRowHeight="18.5"/>
  <cols>
    <col min="1" max="1" width="40.90625" style="55" customWidth="1"/>
    <col min="2" max="2" width="25.81640625" style="55" customWidth="1"/>
    <col min="3" max="3" width="24.81640625" style="55" customWidth="1"/>
    <col min="4" max="4" width="24" style="55" customWidth="1"/>
    <col min="5" max="5" width="22.08984375" style="55" customWidth="1"/>
    <col min="6" max="6" width="23.453125" style="55" customWidth="1"/>
    <col min="7" max="7" width="24.81640625" style="55" customWidth="1"/>
    <col min="8" max="8" width="24.36328125" style="55" customWidth="1"/>
    <col min="9" max="9" width="22.1796875" style="55" customWidth="1"/>
    <col min="10" max="10" width="24.81640625" style="55" customWidth="1"/>
    <col min="11" max="11" width="21.81640625" style="79" customWidth="1"/>
    <col min="12" max="12" width="88.453125" style="55" customWidth="1"/>
    <col min="13" max="13" width="50" style="55" customWidth="1"/>
    <col min="14" max="16384" width="11.453125" style="55"/>
  </cols>
  <sheetData>
    <row r="3" spans="1:13" ht="150.75" customHeight="1">
      <c r="A3" s="221" t="s">
        <v>800</v>
      </c>
      <c r="B3" s="222"/>
      <c r="C3" s="222"/>
      <c r="D3" s="222"/>
      <c r="E3" s="222"/>
      <c r="F3" s="222"/>
      <c r="G3" s="222"/>
      <c r="H3" s="222"/>
      <c r="I3" s="222"/>
      <c r="J3" s="222"/>
      <c r="K3" s="222"/>
      <c r="L3" s="222"/>
    </row>
    <row r="4" spans="1:13" s="59" customFormat="1" ht="39" customHeight="1">
      <c r="A4" s="56" t="s">
        <v>597</v>
      </c>
      <c r="B4" s="56" t="s">
        <v>598</v>
      </c>
      <c r="C4" s="56" t="s">
        <v>599</v>
      </c>
      <c r="D4" s="56" t="s">
        <v>801</v>
      </c>
      <c r="E4" s="56" t="s">
        <v>802</v>
      </c>
      <c r="F4" s="56" t="s">
        <v>803</v>
      </c>
      <c r="G4" s="56" t="s">
        <v>804</v>
      </c>
      <c r="H4" s="56" t="s">
        <v>600</v>
      </c>
      <c r="I4" s="56" t="s">
        <v>601</v>
      </c>
      <c r="J4" s="56" t="s">
        <v>643</v>
      </c>
      <c r="K4" s="57" t="s">
        <v>602</v>
      </c>
      <c r="L4" s="58" t="s">
        <v>805</v>
      </c>
    </row>
    <row r="5" spans="1:13" s="66" customFormat="1" ht="30.75" customHeight="1">
      <c r="A5" s="60" t="s">
        <v>603</v>
      </c>
      <c r="B5" s="61"/>
      <c r="C5" s="62">
        <v>0</v>
      </c>
      <c r="D5" s="62">
        <v>2964734.465509593</v>
      </c>
      <c r="E5" s="63">
        <v>0</v>
      </c>
      <c r="F5" s="62">
        <f>53079955+36237492</f>
        <v>89317447</v>
      </c>
      <c r="G5" s="64">
        <v>9601950.7228463516</v>
      </c>
      <c r="H5" s="62">
        <v>81341299.548831388</v>
      </c>
      <c r="I5" s="62"/>
      <c r="J5" s="61">
        <v>0</v>
      </c>
      <c r="K5" s="62">
        <f t="shared" ref="K5:K37" si="0">+SUM(B5:J5)</f>
        <v>183225431.73718733</v>
      </c>
      <c r="L5" s="65" t="s">
        <v>604</v>
      </c>
    </row>
    <row r="6" spans="1:13" s="66" customFormat="1" ht="58.5" customHeight="1">
      <c r="A6" s="60" t="s">
        <v>605</v>
      </c>
      <c r="B6" s="61"/>
      <c r="C6" s="67">
        <v>283875683.67502153</v>
      </c>
      <c r="D6" s="62">
        <v>0</v>
      </c>
      <c r="E6" s="63">
        <v>111398.66031599999</v>
      </c>
      <c r="F6" s="62">
        <f>66912240+59025341</f>
        <v>125937581</v>
      </c>
      <c r="G6" s="62">
        <v>0</v>
      </c>
      <c r="H6" s="62">
        <v>94304480.485973686</v>
      </c>
      <c r="I6" s="62"/>
      <c r="J6" s="61">
        <v>0</v>
      </c>
      <c r="K6" s="62">
        <f t="shared" si="0"/>
        <v>504229143.82131124</v>
      </c>
      <c r="L6" s="68" t="s">
        <v>806</v>
      </c>
      <c r="M6" s="69"/>
    </row>
    <row r="7" spans="1:13" s="66" customFormat="1" ht="58.5" customHeight="1">
      <c r="A7" s="60" t="s">
        <v>807</v>
      </c>
      <c r="B7" s="61"/>
      <c r="C7" s="64">
        <v>0</v>
      </c>
      <c r="D7" s="62">
        <v>0</v>
      </c>
      <c r="E7" s="63">
        <v>0</v>
      </c>
      <c r="F7" s="62">
        <v>28831447</v>
      </c>
      <c r="G7" s="62">
        <v>0</v>
      </c>
      <c r="H7" s="62">
        <v>0</v>
      </c>
      <c r="I7" s="62"/>
      <c r="J7" s="61"/>
      <c r="K7" s="62">
        <f t="shared" si="0"/>
        <v>28831447</v>
      </c>
      <c r="L7" s="68" t="s">
        <v>808</v>
      </c>
      <c r="M7" s="69"/>
    </row>
    <row r="8" spans="1:13" s="66" customFormat="1" ht="409.6" customHeight="1">
      <c r="A8" s="70" t="s">
        <v>606</v>
      </c>
      <c r="B8" s="61"/>
      <c r="C8" s="62">
        <v>23333788112.949997</v>
      </c>
      <c r="D8" s="62">
        <v>251556809</v>
      </c>
      <c r="E8" s="63">
        <v>40166901.701633118</v>
      </c>
      <c r="F8" s="62">
        <f>1984334060+6010077422</f>
        <v>7994411482</v>
      </c>
      <c r="G8" s="64">
        <v>545352681.36289346</v>
      </c>
      <c r="H8" s="62">
        <v>1667357590.7764006</v>
      </c>
      <c r="I8" s="62">
        <v>5557378913.4987888</v>
      </c>
      <c r="J8" s="61">
        <v>0</v>
      </c>
      <c r="K8" s="62">
        <f t="shared" si="0"/>
        <v>39390012491.289711</v>
      </c>
      <c r="L8" s="68" t="s">
        <v>809</v>
      </c>
      <c r="M8" s="71"/>
    </row>
    <row r="9" spans="1:13" s="66" customFormat="1" ht="101.25" customHeight="1">
      <c r="A9" s="60" t="s">
        <v>607</v>
      </c>
      <c r="B9" s="61"/>
      <c r="C9" s="62">
        <v>16317836270</v>
      </c>
      <c r="D9" s="62">
        <v>162695346</v>
      </c>
      <c r="E9" s="63">
        <v>0</v>
      </c>
      <c r="F9" s="62">
        <f>334699397+2956592244</f>
        <v>3291291641</v>
      </c>
      <c r="G9" s="62">
        <v>23043561.483908348</v>
      </c>
      <c r="H9" s="62">
        <v>57873181.86372266</v>
      </c>
      <c r="I9" s="62"/>
      <c r="J9" s="61"/>
      <c r="K9" s="62">
        <f t="shared" si="0"/>
        <v>19852740000.347633</v>
      </c>
      <c r="L9" s="68" t="s">
        <v>810</v>
      </c>
      <c r="M9" s="72"/>
    </row>
    <row r="10" spans="1:13" s="66" customFormat="1" ht="44.25" customHeight="1">
      <c r="A10" s="60" t="s">
        <v>608</v>
      </c>
      <c r="B10" s="61"/>
      <c r="C10" s="62">
        <v>0</v>
      </c>
      <c r="D10" s="62">
        <v>4783742</v>
      </c>
      <c r="E10" s="63">
        <v>222797.32063199999</v>
      </c>
      <c r="F10" s="62">
        <f>102272502+101365572</f>
        <v>203638074</v>
      </c>
      <c r="G10" s="62">
        <v>0</v>
      </c>
      <c r="H10" s="62">
        <v>62105066.741724461</v>
      </c>
      <c r="I10" s="62"/>
      <c r="J10" s="61"/>
      <c r="K10" s="62">
        <f t="shared" si="0"/>
        <v>270749680.06235647</v>
      </c>
      <c r="L10" s="68" t="s">
        <v>609</v>
      </c>
    </row>
    <row r="11" spans="1:13" s="66" customFormat="1" ht="37">
      <c r="A11" s="60" t="s">
        <v>610</v>
      </c>
      <c r="B11" s="61"/>
      <c r="C11" s="62">
        <v>0</v>
      </c>
      <c r="D11" s="62">
        <v>0</v>
      </c>
      <c r="E11" s="63">
        <v>0</v>
      </c>
      <c r="F11" s="62">
        <f>48393632+90505831</f>
        <v>138899463</v>
      </c>
      <c r="G11" s="62">
        <v>14253987.731068702</v>
      </c>
      <c r="H11" s="62">
        <v>57765200.529032759</v>
      </c>
      <c r="I11" s="62"/>
      <c r="J11" s="61"/>
      <c r="K11" s="62">
        <f t="shared" si="0"/>
        <v>210918651.26010147</v>
      </c>
      <c r="L11" s="68" t="s">
        <v>611</v>
      </c>
    </row>
    <row r="12" spans="1:13" s="66" customFormat="1" ht="161.25" customHeight="1">
      <c r="A12" s="60" t="s">
        <v>612</v>
      </c>
      <c r="B12" s="61"/>
      <c r="C12" s="62">
        <v>694297499.99999988</v>
      </c>
      <c r="D12" s="62">
        <v>12092790</v>
      </c>
      <c r="E12" s="63">
        <v>3980633.7695919587</v>
      </c>
      <c r="F12" s="62">
        <f>170977290+166100981</f>
        <v>337078271</v>
      </c>
      <c r="G12" s="62">
        <v>0</v>
      </c>
      <c r="H12" s="62">
        <v>80619327.156838089</v>
      </c>
      <c r="I12" s="62"/>
      <c r="J12" s="61"/>
      <c r="K12" s="62">
        <f t="shared" si="0"/>
        <v>1128068521.92643</v>
      </c>
      <c r="L12" s="68" t="s">
        <v>811</v>
      </c>
    </row>
    <row r="13" spans="1:13" s="66" customFormat="1" ht="51" customHeight="1">
      <c r="A13" s="60" t="s">
        <v>613</v>
      </c>
      <c r="B13" s="61"/>
      <c r="C13" s="62">
        <v>0</v>
      </c>
      <c r="D13" s="62">
        <v>0</v>
      </c>
      <c r="E13" s="63">
        <v>111398.66031599999</v>
      </c>
      <c r="F13" s="62">
        <f>53227323+94085084</f>
        <v>147312407</v>
      </c>
      <c r="G13" s="62">
        <v>26839002.779676482</v>
      </c>
      <c r="H13" s="62">
        <v>47882567.688588038</v>
      </c>
      <c r="I13" s="62"/>
      <c r="J13" s="61"/>
      <c r="K13" s="62">
        <f t="shared" si="0"/>
        <v>222145376.12858051</v>
      </c>
      <c r="L13" s="65" t="s">
        <v>614</v>
      </c>
    </row>
    <row r="14" spans="1:13" s="66" customFormat="1" ht="128.25" customHeight="1">
      <c r="A14" s="60" t="s">
        <v>615</v>
      </c>
      <c r="B14" s="61"/>
      <c r="C14" s="62">
        <v>294373413</v>
      </c>
      <c r="D14" s="62">
        <v>2964734.465509593</v>
      </c>
      <c r="E14" s="63">
        <v>111398.66031599999</v>
      </c>
      <c r="F14" s="62">
        <f>38944510+93644048</f>
        <v>132588558</v>
      </c>
      <c r="G14" s="62">
        <v>0</v>
      </c>
      <c r="H14" s="62">
        <v>28633053.463682823</v>
      </c>
      <c r="I14" s="62">
        <v>2729334.0002449676</v>
      </c>
      <c r="J14" s="61"/>
      <c r="K14" s="62">
        <f t="shared" si="0"/>
        <v>461400491.58975339</v>
      </c>
      <c r="L14" s="68" t="s">
        <v>812</v>
      </c>
    </row>
    <row r="15" spans="1:13" s="66" customFormat="1" ht="59.25" customHeight="1">
      <c r="A15" s="60" t="s">
        <v>813</v>
      </c>
      <c r="B15" s="61"/>
      <c r="C15" s="62"/>
      <c r="D15" s="62"/>
      <c r="E15" s="63">
        <v>0</v>
      </c>
      <c r="F15" s="62">
        <f>69958440+1425769997</f>
        <v>1495728437</v>
      </c>
      <c r="G15" s="62">
        <v>0</v>
      </c>
      <c r="H15" s="62">
        <v>0</v>
      </c>
      <c r="I15" s="62"/>
      <c r="J15" s="61"/>
      <c r="K15" s="62">
        <f t="shared" si="0"/>
        <v>1495728437</v>
      </c>
      <c r="L15" s="68" t="s">
        <v>814</v>
      </c>
    </row>
    <row r="16" spans="1:13" s="66" customFormat="1" ht="61.5" customHeight="1">
      <c r="A16" s="60" t="s">
        <v>598</v>
      </c>
      <c r="B16" s="61">
        <v>410000000</v>
      </c>
      <c r="C16" s="62">
        <v>0</v>
      </c>
      <c r="D16" s="62"/>
      <c r="E16" s="63">
        <v>0</v>
      </c>
      <c r="F16" s="62">
        <v>0</v>
      </c>
      <c r="G16" s="62"/>
      <c r="H16" s="62">
        <v>0</v>
      </c>
      <c r="I16" s="62"/>
      <c r="J16" s="61"/>
      <c r="K16" s="62">
        <f t="shared" si="0"/>
        <v>410000000</v>
      </c>
      <c r="L16" s="68" t="s">
        <v>617</v>
      </c>
    </row>
    <row r="17" spans="1:13" s="66" customFormat="1" ht="34.5" customHeight="1">
      <c r="A17" s="60" t="s">
        <v>618</v>
      </c>
      <c r="B17" s="61"/>
      <c r="C17" s="62">
        <v>0</v>
      </c>
      <c r="D17" s="62">
        <v>0</v>
      </c>
      <c r="E17" s="63">
        <v>0</v>
      </c>
      <c r="F17" s="62">
        <f>39178038+44020313</f>
        <v>83198351</v>
      </c>
      <c r="G17" s="62">
        <v>3049883.1375761055</v>
      </c>
      <c r="H17" s="62">
        <v>22075244.342259929</v>
      </c>
      <c r="I17" s="62"/>
      <c r="J17" s="61"/>
      <c r="K17" s="62">
        <f t="shared" si="0"/>
        <v>108323478.47983603</v>
      </c>
      <c r="L17" s="65" t="s">
        <v>619</v>
      </c>
    </row>
    <row r="18" spans="1:13" s="66" customFormat="1" ht="127.5" customHeight="1">
      <c r="A18" s="60" t="s">
        <v>620</v>
      </c>
      <c r="B18" s="61"/>
      <c r="C18" s="62">
        <v>207292500</v>
      </c>
      <c r="D18" s="62">
        <v>2964734.465509593</v>
      </c>
      <c r="E18" s="63">
        <v>111398.66031599999</v>
      </c>
      <c r="F18" s="62">
        <f>55790621+101643132</f>
        <v>157433753</v>
      </c>
      <c r="G18" s="62">
        <v>0</v>
      </c>
      <c r="H18" s="62">
        <v>27712829.53483988</v>
      </c>
      <c r="I18" s="62"/>
      <c r="J18" s="61"/>
      <c r="K18" s="62">
        <f t="shared" si="0"/>
        <v>395515215.66066545</v>
      </c>
      <c r="L18" s="68" t="s">
        <v>815</v>
      </c>
      <c r="M18" s="69"/>
    </row>
    <row r="19" spans="1:13" s="66" customFormat="1" ht="153.75" customHeight="1">
      <c r="A19" s="60" t="s">
        <v>621</v>
      </c>
      <c r="B19" s="61"/>
      <c r="C19" s="62">
        <v>288849999.99999994</v>
      </c>
      <c r="D19" s="62">
        <v>0</v>
      </c>
      <c r="E19" s="63">
        <v>111398.66031599999</v>
      </c>
      <c r="F19" s="62">
        <f>35372674+99703391</f>
        <v>135076065</v>
      </c>
      <c r="G19" s="62">
        <v>0</v>
      </c>
      <c r="H19" s="62">
        <v>18424397.730103012</v>
      </c>
      <c r="I19" s="62"/>
      <c r="J19" s="61"/>
      <c r="K19" s="62">
        <f t="shared" si="0"/>
        <v>442461861.39041895</v>
      </c>
      <c r="L19" s="68" t="s">
        <v>816</v>
      </c>
    </row>
    <row r="20" spans="1:13" s="66" customFormat="1" ht="159.75" customHeight="1">
      <c r="A20" s="60" t="s">
        <v>622</v>
      </c>
      <c r="B20" s="61"/>
      <c r="C20" s="62">
        <v>1756028480.0999999</v>
      </c>
      <c r="D20" s="62">
        <v>5693946</v>
      </c>
      <c r="E20" s="63">
        <v>3051590.7396919299</v>
      </c>
      <c r="F20" s="62">
        <f>473675613+337422560</f>
        <v>811098173</v>
      </c>
      <c r="G20" s="62">
        <v>71122848.662930757</v>
      </c>
      <c r="H20" s="62">
        <v>279887963.66474414</v>
      </c>
      <c r="I20" s="62"/>
      <c r="J20" s="61"/>
      <c r="K20" s="62">
        <f t="shared" si="0"/>
        <v>2926883002.167367</v>
      </c>
      <c r="L20" s="68" t="s">
        <v>817</v>
      </c>
    </row>
    <row r="21" spans="1:13" s="66" customFormat="1" ht="23.4" customHeight="1">
      <c r="A21" s="60" t="s">
        <v>623</v>
      </c>
      <c r="B21" s="61"/>
      <c r="C21" s="62">
        <v>0</v>
      </c>
      <c r="D21" s="62">
        <v>0</v>
      </c>
      <c r="E21" s="63">
        <v>0</v>
      </c>
      <c r="F21" s="62">
        <f>60683856+2110479840</f>
        <v>2171163696</v>
      </c>
      <c r="G21" s="62">
        <v>0</v>
      </c>
      <c r="H21" s="62">
        <v>0</v>
      </c>
      <c r="I21" s="62"/>
      <c r="J21" s="61"/>
      <c r="K21" s="62">
        <f t="shared" si="0"/>
        <v>2171163696</v>
      </c>
      <c r="L21" s="65" t="s">
        <v>818</v>
      </c>
    </row>
    <row r="22" spans="1:13" s="66" customFormat="1" ht="27.75" customHeight="1">
      <c r="A22" s="60" t="s">
        <v>624</v>
      </c>
      <c r="B22" s="61"/>
      <c r="C22" s="62">
        <v>0</v>
      </c>
      <c r="D22" s="62">
        <v>2964734.465509593</v>
      </c>
      <c r="E22" s="63">
        <v>0</v>
      </c>
      <c r="F22" s="62">
        <f>34831921+49871924</f>
        <v>84703845</v>
      </c>
      <c r="G22" s="62">
        <v>6102559.4799495991</v>
      </c>
      <c r="H22" s="62">
        <v>28177969.017759174</v>
      </c>
      <c r="I22" s="62"/>
      <c r="J22" s="61"/>
      <c r="K22" s="62">
        <f t="shared" si="0"/>
        <v>121949107.96321836</v>
      </c>
      <c r="L22" s="65" t="s">
        <v>625</v>
      </c>
    </row>
    <row r="23" spans="1:13" s="66" customFormat="1" ht="30" customHeight="1">
      <c r="A23" s="60" t="s">
        <v>626</v>
      </c>
      <c r="B23" s="61"/>
      <c r="C23" s="62">
        <v>0</v>
      </c>
      <c r="D23" s="62">
        <v>2964734.465509593</v>
      </c>
      <c r="E23" s="63">
        <v>111398.66031599999</v>
      </c>
      <c r="F23" s="62">
        <f>57629216+141831909</f>
        <v>199461125</v>
      </c>
      <c r="G23" s="62">
        <v>6102559.4799495991</v>
      </c>
      <c r="H23" s="62">
        <v>19513575.41828908</v>
      </c>
      <c r="I23" s="62"/>
      <c r="J23" s="61"/>
      <c r="K23" s="62">
        <f t="shared" si="0"/>
        <v>228153393.02406424</v>
      </c>
      <c r="L23" s="65" t="s">
        <v>627</v>
      </c>
    </row>
    <row r="24" spans="1:13" s="66" customFormat="1" ht="133.5" customHeight="1">
      <c r="A24" s="60" t="s">
        <v>628</v>
      </c>
      <c r="B24" s="61"/>
      <c r="C24" s="62">
        <v>14464800</v>
      </c>
      <c r="D24" s="62">
        <v>1819007.4360474562</v>
      </c>
      <c r="E24" s="63">
        <v>111398.66031599999</v>
      </c>
      <c r="F24" s="62">
        <f>70790910+76345365</f>
        <v>147136275</v>
      </c>
      <c r="G24" s="62">
        <v>40682192.327588849</v>
      </c>
      <c r="H24" s="62">
        <v>43329411.066101104</v>
      </c>
      <c r="I24" s="62">
        <v>5003779.000449108</v>
      </c>
      <c r="J24" s="61"/>
      <c r="K24" s="62">
        <f t="shared" si="0"/>
        <v>252546863.49050254</v>
      </c>
      <c r="L24" s="68" t="s">
        <v>819</v>
      </c>
      <c r="M24" s="73" t="s">
        <v>820</v>
      </c>
    </row>
    <row r="25" spans="1:13" s="66" customFormat="1" ht="91.5" customHeight="1">
      <c r="A25" s="60" t="s">
        <v>630</v>
      </c>
      <c r="B25" s="61"/>
      <c r="C25" s="62">
        <v>395119200</v>
      </c>
      <c r="D25" s="62">
        <v>10713211</v>
      </c>
      <c r="E25" s="63">
        <v>111398.66031599999</v>
      </c>
      <c r="F25" s="62">
        <f>54869775+126266196</f>
        <v>181135971</v>
      </c>
      <c r="G25" s="62">
        <v>10561165.575573456</v>
      </c>
      <c r="H25" s="62">
        <v>73282798.413260847</v>
      </c>
      <c r="I25" s="62"/>
      <c r="J25" s="61"/>
      <c r="K25" s="62">
        <f t="shared" si="0"/>
        <v>670923744.64915025</v>
      </c>
      <c r="L25" s="68" t="s">
        <v>821</v>
      </c>
    </row>
    <row r="26" spans="1:13" s="66" customFormat="1" ht="37.5" customHeight="1">
      <c r="A26" s="60" t="s">
        <v>631</v>
      </c>
      <c r="B26" s="61"/>
      <c r="C26" s="62">
        <v>0</v>
      </c>
      <c r="D26" s="62">
        <v>8894203</v>
      </c>
      <c r="E26" s="63">
        <v>111398.66031599999</v>
      </c>
      <c r="F26" s="62">
        <f>56084524+104463257</f>
        <v>160547781</v>
      </c>
      <c r="G26" s="62">
        <v>0</v>
      </c>
      <c r="H26" s="62">
        <v>28368471.7856576</v>
      </c>
      <c r="I26" s="62"/>
      <c r="J26" s="61"/>
      <c r="K26" s="62">
        <f t="shared" si="0"/>
        <v>197921854.44597358</v>
      </c>
      <c r="L26" s="65" t="s">
        <v>822</v>
      </c>
    </row>
    <row r="27" spans="1:13" s="66" customFormat="1" ht="30" customHeight="1">
      <c r="A27" s="60" t="s">
        <v>632</v>
      </c>
      <c r="B27" s="61"/>
      <c r="C27" s="62">
        <v>0</v>
      </c>
      <c r="D27" s="62">
        <v>4783742</v>
      </c>
      <c r="E27" s="63">
        <v>0</v>
      </c>
      <c r="F27" s="62">
        <f>50542054+113676533</f>
        <v>164218587</v>
      </c>
      <c r="G27" s="62">
        <v>0</v>
      </c>
      <c r="H27" s="62">
        <v>29407706.976863291</v>
      </c>
      <c r="I27" s="62"/>
      <c r="J27" s="61"/>
      <c r="K27" s="62">
        <f t="shared" si="0"/>
        <v>198410035.97686329</v>
      </c>
      <c r="L27" s="65" t="s">
        <v>633</v>
      </c>
    </row>
    <row r="28" spans="1:13" s="66" customFormat="1" ht="87.75" customHeight="1">
      <c r="A28" s="60" t="s">
        <v>634</v>
      </c>
      <c r="B28" s="61"/>
      <c r="C28" s="62">
        <v>162266400.00000003</v>
      </c>
      <c r="D28" s="62">
        <v>0</v>
      </c>
      <c r="E28" s="63">
        <v>0</v>
      </c>
      <c r="F28" s="62">
        <f>27787832+58044608</f>
        <v>85832440</v>
      </c>
      <c r="G28" s="62">
        <v>6780311.2882998446</v>
      </c>
      <c r="H28" s="62">
        <v>22997397.975376718</v>
      </c>
      <c r="I28" s="62"/>
      <c r="J28" s="61"/>
      <c r="K28" s="62">
        <f t="shared" si="0"/>
        <v>277876549.26367658</v>
      </c>
      <c r="L28" s="68" t="s">
        <v>823</v>
      </c>
    </row>
    <row r="29" spans="1:13" s="66" customFormat="1" ht="88.5" customHeight="1">
      <c r="A29" s="60" t="s">
        <v>635</v>
      </c>
      <c r="B29" s="61"/>
      <c r="C29" s="62">
        <v>251245246</v>
      </c>
      <c r="D29" s="62">
        <v>2964734.465509593</v>
      </c>
      <c r="E29" s="63">
        <v>111398.66031599999</v>
      </c>
      <c r="F29" s="62">
        <f>46378748+64049092</f>
        <v>110427840</v>
      </c>
      <c r="G29" s="62">
        <v>44422150.033667028</v>
      </c>
      <c r="H29" s="62">
        <v>16459199.516399989</v>
      </c>
      <c r="I29" s="62"/>
      <c r="J29" s="61"/>
      <c r="K29" s="62">
        <f t="shared" si="0"/>
        <v>425630568.67589259</v>
      </c>
      <c r="L29" s="68" t="s">
        <v>824</v>
      </c>
      <c r="M29" s="69"/>
    </row>
    <row r="30" spans="1:13" s="66" customFormat="1" ht="41.25" customHeight="1">
      <c r="A30" s="60" t="s">
        <v>636</v>
      </c>
      <c r="B30" s="61"/>
      <c r="C30" s="62">
        <v>0</v>
      </c>
      <c r="D30" s="62">
        <v>2964734.465509593</v>
      </c>
      <c r="E30" s="63">
        <v>0</v>
      </c>
      <c r="F30" s="62">
        <f>59721852+51128450</f>
        <v>110850302</v>
      </c>
      <c r="G30" s="62">
        <v>0</v>
      </c>
      <c r="H30" s="62">
        <v>32947979.955935813</v>
      </c>
      <c r="I30" s="62"/>
      <c r="J30" s="61"/>
      <c r="K30" s="62">
        <f t="shared" si="0"/>
        <v>146763016.4214454</v>
      </c>
      <c r="L30" s="65" t="s">
        <v>637</v>
      </c>
    </row>
    <row r="31" spans="1:13" s="66" customFormat="1" ht="74.25" customHeight="1">
      <c r="A31" s="60" t="s">
        <v>638</v>
      </c>
      <c r="B31" s="61"/>
      <c r="C31" s="62">
        <v>437260000</v>
      </c>
      <c r="D31" s="62">
        <v>7276030</v>
      </c>
      <c r="E31" s="63">
        <v>111398.66031599999</v>
      </c>
      <c r="F31" s="62">
        <f>45136386+88591108</f>
        <v>133727494</v>
      </c>
      <c r="G31" s="62">
        <v>0</v>
      </c>
      <c r="H31" s="62">
        <v>23835018.760932233</v>
      </c>
      <c r="I31" s="62">
        <v>5003779.000449108</v>
      </c>
      <c r="J31" s="61"/>
      <c r="K31" s="62">
        <f t="shared" si="0"/>
        <v>607213720.42169726</v>
      </c>
      <c r="L31" s="68" t="s">
        <v>825</v>
      </c>
      <c r="M31" s="69"/>
    </row>
    <row r="32" spans="1:13" s="66" customFormat="1" ht="37.5" customHeight="1">
      <c r="A32" s="60" t="s">
        <v>640</v>
      </c>
      <c r="B32" s="61"/>
      <c r="C32" s="62">
        <v>0</v>
      </c>
      <c r="D32" s="62">
        <v>4783742</v>
      </c>
      <c r="E32" s="63">
        <v>111398.66031599999</v>
      </c>
      <c r="F32" s="62">
        <f>112666626+96277182</f>
        <v>208943808</v>
      </c>
      <c r="G32" s="62">
        <v>0</v>
      </c>
      <c r="H32" s="62">
        <v>33479513.954604197</v>
      </c>
      <c r="I32" s="62">
        <v>682333.50006124191</v>
      </c>
      <c r="J32" s="61"/>
      <c r="K32" s="62">
        <f t="shared" si="0"/>
        <v>248000796.11498144</v>
      </c>
      <c r="L32" s="65" t="s">
        <v>641</v>
      </c>
    </row>
    <row r="33" spans="1:13" s="66" customFormat="1" ht="133.5" customHeight="1">
      <c r="A33" s="60" t="s">
        <v>642</v>
      </c>
      <c r="B33" s="61"/>
      <c r="C33" s="62">
        <v>1178230500.0000002</v>
      </c>
      <c r="D33" s="62">
        <v>9567484</v>
      </c>
      <c r="E33" s="63">
        <v>0</v>
      </c>
      <c r="F33" s="62">
        <f>40588666+59939285</f>
        <v>100527951</v>
      </c>
      <c r="G33" s="62">
        <v>0</v>
      </c>
      <c r="H33" s="62">
        <v>32639144.182683308</v>
      </c>
      <c r="I33" s="62"/>
      <c r="J33" s="61"/>
      <c r="K33" s="62">
        <f t="shared" si="0"/>
        <v>1320965079.1826835</v>
      </c>
      <c r="L33" s="68" t="s">
        <v>826</v>
      </c>
      <c r="M33" s="69"/>
    </row>
    <row r="34" spans="1:13" s="66" customFormat="1" ht="24.75" customHeight="1">
      <c r="A34" s="60" t="s">
        <v>645</v>
      </c>
      <c r="B34" s="61"/>
      <c r="C34" s="62">
        <v>0</v>
      </c>
      <c r="D34" s="62">
        <v>0</v>
      </c>
      <c r="E34" s="63">
        <v>0</v>
      </c>
      <c r="F34" s="62">
        <v>0</v>
      </c>
      <c r="G34" s="62">
        <v>0</v>
      </c>
      <c r="H34" s="62">
        <v>0</v>
      </c>
      <c r="I34" s="62"/>
      <c r="J34" s="62">
        <v>3462163488</v>
      </c>
      <c r="K34" s="62">
        <f t="shared" si="0"/>
        <v>3462163488</v>
      </c>
      <c r="L34" s="68" t="s">
        <v>644</v>
      </c>
    </row>
    <row r="35" spans="1:13" s="66" customFormat="1" ht="36" customHeight="1">
      <c r="A35" s="60" t="s">
        <v>647</v>
      </c>
      <c r="B35" s="61"/>
      <c r="C35" s="62">
        <v>0</v>
      </c>
      <c r="D35" s="62">
        <v>0</v>
      </c>
      <c r="E35" s="63">
        <v>0</v>
      </c>
      <c r="F35" s="62">
        <v>0</v>
      </c>
      <c r="G35" s="62">
        <v>0</v>
      </c>
      <c r="H35" s="62">
        <v>0</v>
      </c>
      <c r="I35" s="62"/>
      <c r="J35" s="62">
        <v>2270031068</v>
      </c>
      <c r="K35" s="62">
        <f t="shared" si="0"/>
        <v>2270031068</v>
      </c>
      <c r="L35" s="68" t="s">
        <v>646</v>
      </c>
    </row>
    <row r="36" spans="1:13" s="66" customFormat="1" ht="41.25" customHeight="1">
      <c r="A36" s="70" t="s">
        <v>648</v>
      </c>
      <c r="B36" s="61"/>
      <c r="C36" s="62">
        <v>0</v>
      </c>
      <c r="D36" s="62">
        <v>0</v>
      </c>
      <c r="E36" s="63">
        <v>0</v>
      </c>
      <c r="F36" s="62">
        <v>0</v>
      </c>
      <c r="G36" s="62">
        <v>0</v>
      </c>
      <c r="H36" s="62">
        <v>0</v>
      </c>
      <c r="I36" s="62"/>
      <c r="J36" s="62">
        <v>1175278111</v>
      </c>
      <c r="K36" s="62">
        <f t="shared" si="0"/>
        <v>1175278111</v>
      </c>
      <c r="L36" s="68" t="s">
        <v>827</v>
      </c>
    </row>
    <row r="37" spans="1:13" s="66" customFormat="1" ht="47.25" customHeight="1">
      <c r="A37" s="70" t="s">
        <v>649</v>
      </c>
      <c r="B37" s="61"/>
      <c r="C37" s="62">
        <v>0</v>
      </c>
      <c r="D37" s="62">
        <v>0</v>
      </c>
      <c r="E37" s="63">
        <v>0</v>
      </c>
      <c r="F37" s="62">
        <v>0</v>
      </c>
      <c r="G37" s="62"/>
      <c r="H37" s="62">
        <v>0</v>
      </c>
      <c r="I37" s="62"/>
      <c r="J37" s="62">
        <v>1288130242</v>
      </c>
      <c r="K37" s="62">
        <f t="shared" si="0"/>
        <v>1288130242</v>
      </c>
      <c r="L37" s="68" t="s">
        <v>828</v>
      </c>
    </row>
    <row r="38" spans="1:13" s="78" customFormat="1" ht="56.25" customHeight="1">
      <c r="A38" s="74" t="s">
        <v>829</v>
      </c>
      <c r="B38" s="75">
        <f t="shared" ref="B38:K38" si="1">SUM(B5:B37)</f>
        <v>410000000</v>
      </c>
      <c r="C38" s="76">
        <f t="shared" si="1"/>
        <v>45614928105.725014</v>
      </c>
      <c r="D38" s="76">
        <f t="shared" si="1"/>
        <v>505413193.69461459</v>
      </c>
      <c r="E38" s="76">
        <f t="shared" si="1"/>
        <v>48758707.455340981</v>
      </c>
      <c r="F38" s="76">
        <f t="shared" si="1"/>
        <v>19030518265</v>
      </c>
      <c r="G38" s="76">
        <f t="shared" si="1"/>
        <v>807914854.06592846</v>
      </c>
      <c r="H38" s="76">
        <f t="shared" si="1"/>
        <v>2910420390.5506048</v>
      </c>
      <c r="I38" s="76">
        <f t="shared" si="1"/>
        <v>5570798138.9999933</v>
      </c>
      <c r="J38" s="76">
        <f t="shared" si="1"/>
        <v>8195602909</v>
      </c>
      <c r="K38" s="76">
        <f t="shared" si="1"/>
        <v>83094354564.491486</v>
      </c>
      <c r="L38" s="77"/>
    </row>
    <row r="39" spans="1:13" ht="57" customHeight="1">
      <c r="C39" s="46" t="s">
        <v>830</v>
      </c>
      <c r="D39" s="223">
        <f>+D38+E38</f>
        <v>554171901.14995551</v>
      </c>
      <c r="E39" s="224"/>
    </row>
    <row r="40" spans="1:13" ht="10.5" customHeight="1"/>
    <row r="43" spans="1:13">
      <c r="A43" s="225" t="s">
        <v>831</v>
      </c>
      <c r="B43" s="225"/>
      <c r="C43" s="225" t="s">
        <v>8</v>
      </c>
      <c r="D43" s="225"/>
      <c r="E43" s="225"/>
    </row>
    <row r="44" spans="1:13">
      <c r="A44" s="226" t="s">
        <v>518</v>
      </c>
      <c r="B44" s="226"/>
      <c r="C44" s="227">
        <v>45614928106</v>
      </c>
      <c r="D44" s="228"/>
      <c r="E44" s="229"/>
    </row>
    <row r="45" spans="1:13">
      <c r="A45" s="226" t="s">
        <v>670</v>
      </c>
      <c r="B45" s="226"/>
      <c r="C45" s="227">
        <v>554171901</v>
      </c>
      <c r="D45" s="228"/>
      <c r="E45" s="229"/>
    </row>
    <row r="46" spans="1:13">
      <c r="A46" s="226" t="s">
        <v>671</v>
      </c>
      <c r="B46" s="226"/>
      <c r="C46" s="227">
        <v>19030518265</v>
      </c>
      <c r="D46" s="228"/>
      <c r="E46" s="229"/>
    </row>
    <row r="47" spans="1:13">
      <c r="A47" s="226" t="s">
        <v>672</v>
      </c>
      <c r="B47" s="226"/>
      <c r="C47" s="227">
        <v>807914854</v>
      </c>
      <c r="D47" s="228"/>
      <c r="E47" s="229"/>
    </row>
    <row r="48" spans="1:13">
      <c r="A48" s="237" t="s">
        <v>673</v>
      </c>
      <c r="B48" s="237"/>
      <c r="C48" s="227">
        <v>2910420391</v>
      </c>
      <c r="D48" s="228"/>
      <c r="E48" s="229"/>
    </row>
    <row r="49" spans="1:8" ht="47.25" customHeight="1">
      <c r="A49" s="226" t="s">
        <v>674</v>
      </c>
      <c r="B49" s="226"/>
      <c r="C49" s="227">
        <v>5570798139</v>
      </c>
      <c r="D49" s="228"/>
      <c r="E49" s="229"/>
      <c r="F49" s="230" t="s">
        <v>832</v>
      </c>
      <c r="G49" s="231"/>
      <c r="H49" s="232"/>
    </row>
    <row r="50" spans="1:8" ht="42" customHeight="1">
      <c r="A50" s="226" t="s">
        <v>535</v>
      </c>
      <c r="B50" s="226"/>
      <c r="C50" s="227">
        <v>410000000</v>
      </c>
      <c r="D50" s="228"/>
      <c r="E50" s="229"/>
      <c r="F50" s="230" t="s">
        <v>833</v>
      </c>
      <c r="G50" s="231"/>
      <c r="H50" s="232"/>
    </row>
    <row r="51" spans="1:8" ht="38.25" customHeight="1">
      <c r="A51" s="226" t="s">
        <v>760</v>
      </c>
      <c r="B51" s="226"/>
      <c r="C51" s="227">
        <v>8195602909.0900002</v>
      </c>
      <c r="D51" s="228"/>
      <c r="E51" s="229"/>
      <c r="G51" s="80"/>
    </row>
    <row r="52" spans="1:8" ht="29.25" customHeight="1">
      <c r="A52" s="233" t="s">
        <v>9</v>
      </c>
      <c r="B52" s="233"/>
      <c r="C52" s="234">
        <f>SUM(C44:E51)</f>
        <v>83094354565.089996</v>
      </c>
      <c r="D52" s="235"/>
      <c r="E52" s="236"/>
      <c r="G52" s="80"/>
    </row>
  </sheetData>
  <autoFilter ref="A4:M38" xr:uid="{9340F1EF-8D6C-4335-9161-ABD8FFF1DCB2}"/>
  <mergeCells count="24">
    <mergeCell ref="A51:B51"/>
    <mergeCell ref="C51:E51"/>
    <mergeCell ref="A52:B52"/>
    <mergeCell ref="C52:E52"/>
    <mergeCell ref="A48:B48"/>
    <mergeCell ref="C48:E48"/>
    <mergeCell ref="A49:B49"/>
    <mergeCell ref="C49:E49"/>
    <mergeCell ref="F49:H49"/>
    <mergeCell ref="A50:B50"/>
    <mergeCell ref="C50:E50"/>
    <mergeCell ref="F50:H50"/>
    <mergeCell ref="A45:B45"/>
    <mergeCell ref="C45:E45"/>
    <mergeCell ref="A46:B46"/>
    <mergeCell ref="C46:E46"/>
    <mergeCell ref="A47:B47"/>
    <mergeCell ref="C47:E47"/>
    <mergeCell ref="A3:L3"/>
    <mergeCell ref="D39:E39"/>
    <mergeCell ref="A43:B43"/>
    <mergeCell ref="C43:E43"/>
    <mergeCell ref="A44:B44"/>
    <mergeCell ref="C44:E4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G149"/>
  <sheetViews>
    <sheetView showGridLines="0" topLeftCell="A66" zoomScale="80" zoomScaleNormal="80" workbookViewId="0">
      <selection activeCell="A71" sqref="A71:E71"/>
    </sheetView>
  </sheetViews>
  <sheetFormatPr baseColWidth="10" defaultColWidth="11.453125" defaultRowHeight="14.5"/>
  <cols>
    <col min="1" max="1" width="57.54296875" style="5" customWidth="1"/>
    <col min="2" max="2" width="75.36328125" style="5" customWidth="1"/>
    <col min="3" max="3" width="11.453125" style="5"/>
    <col min="4" max="4" width="49.6328125" style="5" customWidth="1"/>
    <col min="5" max="5" width="11.453125" style="5"/>
    <col min="6" max="6" width="2.453125" style="5" customWidth="1"/>
    <col min="7" max="7" width="98.08984375" style="5" customWidth="1"/>
    <col min="8" max="16384" width="11.453125" style="5"/>
  </cols>
  <sheetData>
    <row r="1" spans="1:5" s="23" customFormat="1">
      <c r="A1" s="22"/>
    </row>
    <row r="2" spans="1:5" s="23" customFormat="1" ht="32.25" customHeight="1">
      <c r="A2" s="279" t="s">
        <v>542</v>
      </c>
      <c r="B2" s="279"/>
      <c r="C2" s="279"/>
      <c r="D2" s="279"/>
      <c r="E2" s="279"/>
    </row>
    <row r="3" spans="1:5" s="23" customFormat="1" ht="69" customHeight="1">
      <c r="A3" s="280" t="s">
        <v>576</v>
      </c>
      <c r="B3" s="279"/>
      <c r="C3" s="279"/>
      <c r="D3" s="279"/>
      <c r="E3" s="279"/>
    </row>
    <row r="4" spans="1:5" s="23" customFormat="1" ht="39.75" customHeight="1">
      <c r="A4" s="279" t="s">
        <v>541</v>
      </c>
      <c r="B4" s="279"/>
      <c r="C4" s="279"/>
      <c r="D4" s="279"/>
      <c r="E4" s="279"/>
    </row>
    <row r="5" spans="1:5" s="23" customFormat="1" ht="41.25" customHeight="1">
      <c r="A5" s="281" t="s">
        <v>1</v>
      </c>
      <c r="B5" s="281"/>
      <c r="C5" s="281"/>
      <c r="D5" s="281"/>
      <c r="E5" s="281"/>
    </row>
    <row r="6" spans="1:5" s="23" customFormat="1">
      <c r="A6" s="22"/>
    </row>
    <row r="7" spans="1:5" ht="30" customHeight="1">
      <c r="A7" s="282" t="s">
        <v>650</v>
      </c>
      <c r="B7" s="283"/>
      <c r="C7" s="283"/>
      <c r="D7" s="283"/>
      <c r="E7" s="284"/>
    </row>
    <row r="8" spans="1:5" ht="95.25" customHeight="1">
      <c r="A8" s="285" t="s">
        <v>536</v>
      </c>
      <c r="B8" s="286"/>
      <c r="C8" s="286"/>
      <c r="D8" s="286"/>
      <c r="E8" s="287"/>
    </row>
    <row r="9" spans="1:5" ht="53.25" customHeight="1">
      <c r="A9" s="32" t="s">
        <v>559</v>
      </c>
      <c r="B9" s="288" t="s">
        <v>558</v>
      </c>
      <c r="C9" s="288"/>
      <c r="D9" s="288"/>
      <c r="E9" s="288"/>
    </row>
    <row r="10" spans="1:5">
      <c r="A10" s="250" t="s">
        <v>0</v>
      </c>
      <c r="B10" s="251"/>
      <c r="C10" s="251"/>
      <c r="D10" s="251"/>
      <c r="E10" s="252"/>
    </row>
    <row r="11" spans="1:5" ht="53.25" customHeight="1">
      <c r="A11" s="238" t="s">
        <v>1</v>
      </c>
      <c r="B11" s="239"/>
      <c r="C11" s="239"/>
      <c r="D11" s="239"/>
      <c r="E11" s="240"/>
    </row>
    <row r="12" spans="1:5">
      <c r="A12" s="250" t="s">
        <v>2</v>
      </c>
      <c r="B12" s="251"/>
      <c r="C12" s="251"/>
      <c r="D12" s="251"/>
      <c r="E12" s="252"/>
    </row>
    <row r="13" spans="1:5" ht="60" customHeight="1">
      <c r="A13" s="247" t="s">
        <v>394</v>
      </c>
      <c r="B13" s="248"/>
      <c r="C13" s="248"/>
      <c r="D13" s="248"/>
      <c r="E13" s="249"/>
    </row>
    <row r="14" spans="1:5" ht="133.25" customHeight="1">
      <c r="A14" s="238" t="s">
        <v>3</v>
      </c>
      <c r="B14" s="239"/>
      <c r="C14" s="239"/>
      <c r="D14" s="239"/>
      <c r="E14" s="240"/>
    </row>
    <row r="15" spans="1:5">
      <c r="A15" s="250" t="s">
        <v>4</v>
      </c>
      <c r="B15" s="251"/>
      <c r="C15" s="251"/>
      <c r="D15" s="251"/>
      <c r="E15" s="252"/>
    </row>
    <row r="16" spans="1:5" ht="222" customHeight="1">
      <c r="A16" s="241" t="s">
        <v>837</v>
      </c>
      <c r="B16" s="242"/>
      <c r="C16" s="242"/>
      <c r="D16" s="242"/>
      <c r="E16" s="243"/>
    </row>
    <row r="17" spans="1:7">
      <c r="A17" s="250" t="s">
        <v>5</v>
      </c>
      <c r="B17" s="251"/>
      <c r="C17" s="251"/>
      <c r="D17" s="251"/>
      <c r="E17" s="252"/>
    </row>
    <row r="18" spans="1:7" ht="27" customHeight="1">
      <c r="A18" s="238" t="s">
        <v>6</v>
      </c>
      <c r="B18" s="239"/>
      <c r="C18" s="239"/>
      <c r="D18" s="239"/>
      <c r="E18" s="240"/>
    </row>
    <row r="19" spans="1:7" ht="30" customHeight="1">
      <c r="A19" s="253" t="s">
        <v>421</v>
      </c>
      <c r="B19" s="253"/>
      <c r="C19" s="253"/>
      <c r="D19" s="253"/>
      <c r="E19" s="253"/>
    </row>
    <row r="20" spans="1:7" ht="30" customHeight="1">
      <c r="A20" s="253" t="s">
        <v>422</v>
      </c>
      <c r="B20" s="253"/>
      <c r="C20" s="253"/>
      <c r="D20" s="253"/>
      <c r="E20" s="253"/>
    </row>
    <row r="21" spans="1:7" ht="35" customHeight="1">
      <c r="A21" s="253" t="s">
        <v>577</v>
      </c>
      <c r="B21" s="253"/>
      <c r="C21" s="253"/>
      <c r="D21" s="253"/>
      <c r="E21" s="253"/>
    </row>
    <row r="22" spans="1:7" ht="23.25" customHeight="1">
      <c r="A22" s="253" t="s">
        <v>578</v>
      </c>
      <c r="B22" s="253"/>
      <c r="C22" s="253"/>
      <c r="D22" s="253"/>
      <c r="E22" s="253"/>
    </row>
    <row r="23" spans="1:7" ht="30" customHeight="1">
      <c r="A23" s="253" t="s">
        <v>423</v>
      </c>
      <c r="B23" s="253"/>
      <c r="C23" s="253"/>
      <c r="D23" s="253"/>
      <c r="E23" s="253"/>
    </row>
    <row r="24" spans="1:7" ht="24.75" customHeight="1">
      <c r="A24" s="253" t="s">
        <v>424</v>
      </c>
      <c r="B24" s="253"/>
      <c r="C24" s="253"/>
      <c r="D24" s="253"/>
      <c r="E24" s="253"/>
    </row>
    <row r="25" spans="1:7" ht="25.5" customHeight="1">
      <c r="A25" s="267" t="s">
        <v>7</v>
      </c>
      <c r="B25" s="267"/>
      <c r="C25" s="267"/>
      <c r="D25" s="267"/>
      <c r="E25" s="267"/>
    </row>
    <row r="26" spans="1:7" ht="15.75" customHeight="1">
      <c r="A26" s="270" t="s">
        <v>4</v>
      </c>
      <c r="B26" s="270"/>
      <c r="C26" s="270" t="s">
        <v>8</v>
      </c>
      <c r="D26" s="270"/>
      <c r="E26" s="270"/>
    </row>
    <row r="27" spans="1:7" ht="20.149999999999999" customHeight="1">
      <c r="A27" s="266" t="s">
        <v>518</v>
      </c>
      <c r="B27" s="266"/>
      <c r="C27" s="271">
        <v>45614928106</v>
      </c>
      <c r="D27" s="272"/>
      <c r="E27" s="273"/>
      <c r="G27" s="28"/>
    </row>
    <row r="28" spans="1:7" ht="20.149999999999999" customHeight="1">
      <c r="A28" s="266" t="s">
        <v>670</v>
      </c>
      <c r="B28" s="266"/>
      <c r="C28" s="271">
        <v>554171901</v>
      </c>
      <c r="D28" s="272"/>
      <c r="E28" s="273"/>
      <c r="G28" s="28"/>
    </row>
    <row r="29" spans="1:7" ht="20.149999999999999" customHeight="1">
      <c r="A29" s="266" t="s">
        <v>671</v>
      </c>
      <c r="B29" s="266"/>
      <c r="C29" s="271">
        <v>19030518265</v>
      </c>
      <c r="D29" s="272"/>
      <c r="E29" s="273"/>
      <c r="G29" s="28"/>
    </row>
    <row r="30" spans="1:7" ht="20.149999999999999" customHeight="1">
      <c r="A30" s="266" t="s">
        <v>672</v>
      </c>
      <c r="B30" s="266"/>
      <c r="C30" s="271">
        <v>807914854</v>
      </c>
      <c r="D30" s="272"/>
      <c r="E30" s="273"/>
      <c r="G30" s="28"/>
    </row>
    <row r="31" spans="1:7" ht="20.149999999999999" customHeight="1">
      <c r="A31" s="289" t="s">
        <v>673</v>
      </c>
      <c r="B31" s="289"/>
      <c r="C31" s="271">
        <v>2910420391</v>
      </c>
      <c r="D31" s="272"/>
      <c r="E31" s="273"/>
      <c r="G31" s="28"/>
    </row>
    <row r="32" spans="1:7" ht="20.149999999999999" customHeight="1">
      <c r="A32" s="266" t="s">
        <v>674</v>
      </c>
      <c r="B32" s="266"/>
      <c r="C32" s="271">
        <v>5570798139</v>
      </c>
      <c r="D32" s="272"/>
      <c r="E32" s="273"/>
      <c r="G32" s="28"/>
    </row>
    <row r="33" spans="1:7" ht="20.149999999999999" customHeight="1">
      <c r="A33" s="266" t="s">
        <v>535</v>
      </c>
      <c r="B33" s="266"/>
      <c r="C33" s="271">
        <v>410000000</v>
      </c>
      <c r="D33" s="272"/>
      <c r="E33" s="273"/>
      <c r="G33" s="28"/>
    </row>
    <row r="34" spans="1:7" ht="20.149999999999999" customHeight="1">
      <c r="A34" s="266" t="s">
        <v>760</v>
      </c>
      <c r="B34" s="266"/>
      <c r="C34" s="271">
        <v>8195602909.0900002</v>
      </c>
      <c r="D34" s="272"/>
      <c r="E34" s="273"/>
      <c r="G34" s="28"/>
    </row>
    <row r="35" spans="1:7" ht="20.149999999999999" customHeight="1">
      <c r="A35" s="278" t="s">
        <v>9</v>
      </c>
      <c r="B35" s="278"/>
      <c r="C35" s="274">
        <f>SUM(C27:E34)</f>
        <v>83094354565.089996</v>
      </c>
      <c r="D35" s="275"/>
      <c r="E35" s="276"/>
      <c r="G35" s="28"/>
    </row>
    <row r="36" spans="1:7" ht="38.25" customHeight="1">
      <c r="A36" s="267" t="s">
        <v>10</v>
      </c>
      <c r="B36" s="267"/>
      <c r="C36" s="267"/>
      <c r="D36" s="267"/>
      <c r="E36" s="267"/>
    </row>
    <row r="37" spans="1:7" ht="42" customHeight="1">
      <c r="A37" s="253" t="s">
        <v>11</v>
      </c>
      <c r="B37" s="253"/>
      <c r="C37" s="253"/>
      <c r="D37" s="253"/>
      <c r="E37" s="253"/>
    </row>
    <row r="38" spans="1:7" ht="24.75" customHeight="1">
      <c r="A38" s="267" t="s">
        <v>12</v>
      </c>
      <c r="B38" s="267"/>
      <c r="C38" s="267"/>
      <c r="D38" s="267" t="s">
        <v>13</v>
      </c>
      <c r="E38" s="267"/>
    </row>
    <row r="39" spans="1:7" ht="47.25" customHeight="1">
      <c r="A39" s="266" t="s">
        <v>14</v>
      </c>
      <c r="B39" s="266"/>
      <c r="C39" s="266"/>
      <c r="D39" s="277" t="s">
        <v>1396</v>
      </c>
      <c r="E39" s="277"/>
    </row>
    <row r="40" spans="1:7" ht="45.65" customHeight="1">
      <c r="A40" s="266" t="s">
        <v>579</v>
      </c>
      <c r="B40" s="266"/>
      <c r="C40" s="266"/>
      <c r="D40" s="265">
        <v>1526000000</v>
      </c>
      <c r="E40" s="265"/>
    </row>
    <row r="41" spans="1:7" ht="39" customHeight="1">
      <c r="A41" s="268" t="s">
        <v>15</v>
      </c>
      <c r="B41" s="268"/>
      <c r="C41" s="268"/>
      <c r="D41" s="265">
        <v>3500000000</v>
      </c>
      <c r="E41" s="265"/>
      <c r="G41" s="26"/>
    </row>
    <row r="42" spans="1:7" ht="26.25" customHeight="1">
      <c r="A42" s="269" t="s">
        <v>524</v>
      </c>
      <c r="B42" s="269"/>
      <c r="C42" s="269"/>
      <c r="D42" s="265">
        <v>600000000</v>
      </c>
      <c r="E42" s="265"/>
    </row>
    <row r="43" spans="1:7" ht="35.25" customHeight="1">
      <c r="A43" s="268" t="s">
        <v>16</v>
      </c>
      <c r="B43" s="268"/>
      <c r="C43" s="268"/>
      <c r="D43" s="265">
        <v>1500000000</v>
      </c>
      <c r="E43" s="265"/>
    </row>
    <row r="44" spans="1:7" ht="39" customHeight="1">
      <c r="A44" s="269" t="s">
        <v>525</v>
      </c>
      <c r="B44" s="269"/>
      <c r="C44" s="269"/>
      <c r="D44" s="265">
        <v>600000000</v>
      </c>
      <c r="E44" s="265"/>
    </row>
    <row r="45" spans="1:7" ht="27" customHeight="1">
      <c r="A45" s="266" t="s">
        <v>17</v>
      </c>
      <c r="B45" s="266"/>
      <c r="C45" s="266"/>
      <c r="D45" s="265">
        <v>100000000</v>
      </c>
      <c r="E45" s="265"/>
    </row>
    <row r="46" spans="1:7" ht="27" customHeight="1">
      <c r="A46" s="266" t="s">
        <v>18</v>
      </c>
      <c r="B46" s="266"/>
      <c r="C46" s="266"/>
      <c r="D46" s="265">
        <v>1000000000</v>
      </c>
      <c r="E46" s="265"/>
    </row>
    <row r="47" spans="1:7" ht="48" customHeight="1">
      <c r="A47" s="266" t="s">
        <v>19</v>
      </c>
      <c r="B47" s="266"/>
      <c r="C47" s="266"/>
      <c r="D47" s="265">
        <f>C32</f>
        <v>5570798139</v>
      </c>
      <c r="E47" s="265"/>
      <c r="G47" s="26"/>
    </row>
    <row r="48" spans="1:7" ht="29.25" customHeight="1">
      <c r="A48" s="266" t="s">
        <v>20</v>
      </c>
      <c r="B48" s="266"/>
      <c r="C48" s="266"/>
      <c r="D48" s="265">
        <v>1000000000</v>
      </c>
      <c r="E48" s="265"/>
    </row>
    <row r="49" spans="1:5" ht="29.25" customHeight="1">
      <c r="A49" s="266" t="s">
        <v>761</v>
      </c>
      <c r="B49" s="266"/>
      <c r="C49" s="266"/>
      <c r="D49" s="265">
        <v>8195602909</v>
      </c>
      <c r="E49" s="265"/>
    </row>
    <row r="50" spans="1:5" ht="25.5" customHeight="1">
      <c r="A50" s="267" t="s">
        <v>21</v>
      </c>
      <c r="B50" s="267"/>
      <c r="C50" s="267"/>
      <c r="D50" s="267"/>
      <c r="E50" s="267"/>
    </row>
    <row r="51" spans="1:5" ht="40.5" customHeight="1">
      <c r="A51" s="253" t="s">
        <v>22</v>
      </c>
      <c r="B51" s="253"/>
      <c r="C51" s="253"/>
      <c r="D51" s="253"/>
      <c r="E51" s="253"/>
    </row>
    <row r="52" spans="1:5" ht="60" customHeight="1">
      <c r="A52" s="254" t="s">
        <v>504</v>
      </c>
      <c r="B52" s="254"/>
      <c r="C52" s="254"/>
      <c r="D52" s="254"/>
      <c r="E52" s="254"/>
    </row>
    <row r="53" spans="1:5" ht="38.4" customHeight="1">
      <c r="A53" s="254" t="s">
        <v>395</v>
      </c>
      <c r="B53" s="254"/>
      <c r="C53" s="254"/>
      <c r="D53" s="254"/>
      <c r="E53" s="254"/>
    </row>
    <row r="54" spans="1:5" ht="25.5" customHeight="1">
      <c r="A54" s="254" t="s">
        <v>519</v>
      </c>
      <c r="B54" s="254"/>
      <c r="C54" s="254"/>
      <c r="D54" s="254"/>
      <c r="E54" s="254"/>
    </row>
    <row r="55" spans="1:5" ht="55.25" customHeight="1">
      <c r="A55" s="254" t="s">
        <v>396</v>
      </c>
      <c r="B55" s="254"/>
      <c r="C55" s="254"/>
      <c r="D55" s="254"/>
      <c r="E55" s="254"/>
    </row>
    <row r="56" spans="1:5" ht="44" customHeight="1">
      <c r="A56" s="254" t="s">
        <v>651</v>
      </c>
      <c r="B56" s="254"/>
      <c r="C56" s="254"/>
      <c r="D56" s="254"/>
      <c r="E56" s="254"/>
    </row>
    <row r="57" spans="1:5" ht="43.25" customHeight="1">
      <c r="A57" s="293" t="s">
        <v>580</v>
      </c>
      <c r="B57" s="294"/>
      <c r="C57" s="294"/>
      <c r="D57" s="294"/>
      <c r="E57" s="295"/>
    </row>
    <row r="58" spans="1:5" ht="23.25" customHeight="1">
      <c r="A58" s="259" t="s">
        <v>23</v>
      </c>
      <c r="B58" s="260"/>
      <c r="C58" s="260"/>
      <c r="D58" s="260"/>
      <c r="E58" s="261"/>
    </row>
    <row r="59" spans="1:5" ht="26.25" customHeight="1">
      <c r="A59" s="259" t="s">
        <v>24</v>
      </c>
      <c r="B59" s="260"/>
      <c r="C59" s="260"/>
      <c r="D59" s="260"/>
      <c r="E59" s="261"/>
    </row>
    <row r="60" spans="1:5">
      <c r="A60" s="290" t="s">
        <v>25</v>
      </c>
      <c r="B60" s="291"/>
      <c r="C60" s="291"/>
      <c r="D60" s="291"/>
      <c r="E60" s="292"/>
    </row>
    <row r="61" spans="1:5" ht="46.5" customHeight="1">
      <c r="A61" s="238" t="s">
        <v>26</v>
      </c>
      <c r="B61" s="239"/>
      <c r="C61" s="239"/>
      <c r="D61" s="239"/>
      <c r="E61" s="240"/>
    </row>
    <row r="62" spans="1:5" ht="64.25" customHeight="1">
      <c r="A62" s="247" t="s">
        <v>581</v>
      </c>
      <c r="B62" s="248"/>
      <c r="C62" s="248"/>
      <c r="D62" s="248"/>
      <c r="E62" s="249"/>
    </row>
    <row r="63" spans="1:5" ht="75" customHeight="1">
      <c r="A63" s="247" t="s">
        <v>203</v>
      </c>
      <c r="B63" s="248"/>
      <c r="C63" s="248"/>
      <c r="D63" s="248"/>
      <c r="E63" s="249"/>
    </row>
    <row r="64" spans="1:5" ht="25.5" customHeight="1">
      <c r="A64" s="247" t="s">
        <v>521</v>
      </c>
      <c r="B64" s="248"/>
      <c r="C64" s="248"/>
      <c r="D64" s="248"/>
      <c r="E64" s="249"/>
    </row>
    <row r="65" spans="1:5" ht="84" customHeight="1">
      <c r="A65" s="244" t="s">
        <v>1397</v>
      </c>
      <c r="B65" s="245"/>
      <c r="C65" s="245"/>
      <c r="D65" s="245"/>
      <c r="E65" s="246"/>
    </row>
    <row r="66" spans="1:5" ht="90" customHeight="1">
      <c r="A66" s="247" t="s">
        <v>506</v>
      </c>
      <c r="B66" s="248"/>
      <c r="C66" s="248"/>
      <c r="D66" s="248"/>
      <c r="E66" s="249"/>
    </row>
    <row r="67" spans="1:5" ht="79.25" customHeight="1">
      <c r="A67" s="247" t="s">
        <v>522</v>
      </c>
      <c r="B67" s="248"/>
      <c r="C67" s="248"/>
      <c r="D67" s="248"/>
      <c r="E67" s="249"/>
    </row>
    <row r="68" spans="1:5" ht="60" customHeight="1">
      <c r="A68" s="244" t="s">
        <v>1398</v>
      </c>
      <c r="B68" s="245"/>
      <c r="C68" s="245"/>
      <c r="D68" s="245"/>
      <c r="E68" s="246"/>
    </row>
    <row r="69" spans="1:5" ht="59" customHeight="1">
      <c r="A69" s="247" t="s">
        <v>397</v>
      </c>
      <c r="B69" s="248"/>
      <c r="C69" s="248"/>
      <c r="D69" s="248"/>
      <c r="E69" s="249"/>
    </row>
    <row r="70" spans="1:5" ht="86.4" customHeight="1">
      <c r="A70" s="247" t="s">
        <v>582</v>
      </c>
      <c r="B70" s="248"/>
      <c r="C70" s="248"/>
      <c r="D70" s="248"/>
      <c r="E70" s="249"/>
    </row>
    <row r="71" spans="1:5" ht="60" customHeight="1">
      <c r="A71" s="247" t="s">
        <v>398</v>
      </c>
      <c r="B71" s="248"/>
      <c r="C71" s="248"/>
      <c r="D71" s="248"/>
      <c r="E71" s="249"/>
    </row>
    <row r="72" spans="1:5" ht="47" customHeight="1">
      <c r="A72" s="247" t="s">
        <v>583</v>
      </c>
      <c r="B72" s="248"/>
      <c r="C72" s="248"/>
      <c r="D72" s="248"/>
      <c r="E72" s="249"/>
    </row>
    <row r="73" spans="1:5" ht="47.25" customHeight="1">
      <c r="A73" s="247" t="s">
        <v>399</v>
      </c>
      <c r="B73" s="248"/>
      <c r="C73" s="248"/>
      <c r="D73" s="248"/>
      <c r="E73" s="249"/>
    </row>
    <row r="74" spans="1:5" ht="58.25" customHeight="1">
      <c r="A74" s="247" t="s">
        <v>400</v>
      </c>
      <c r="B74" s="248"/>
      <c r="C74" s="248"/>
      <c r="D74" s="248"/>
      <c r="E74" s="249"/>
    </row>
    <row r="75" spans="1:5" ht="45" customHeight="1">
      <c r="A75" s="247" t="s">
        <v>401</v>
      </c>
      <c r="B75" s="248"/>
      <c r="C75" s="248"/>
      <c r="D75" s="248"/>
      <c r="E75" s="249"/>
    </row>
    <row r="76" spans="1:5" ht="42.75" customHeight="1">
      <c r="A76" s="247" t="s">
        <v>402</v>
      </c>
      <c r="B76" s="248"/>
      <c r="C76" s="248"/>
      <c r="D76" s="248"/>
      <c r="E76" s="249"/>
    </row>
    <row r="77" spans="1:5" ht="50.4" customHeight="1">
      <c r="A77" s="247" t="s">
        <v>403</v>
      </c>
      <c r="B77" s="248"/>
      <c r="C77" s="248"/>
      <c r="D77" s="248"/>
      <c r="E77" s="249"/>
    </row>
    <row r="78" spans="1:5" ht="48.65" customHeight="1">
      <c r="A78" s="247" t="s">
        <v>404</v>
      </c>
      <c r="B78" s="248"/>
      <c r="C78" s="248"/>
      <c r="D78" s="248"/>
      <c r="E78" s="249"/>
    </row>
    <row r="79" spans="1:5" ht="48" customHeight="1">
      <c r="A79" s="247" t="s">
        <v>584</v>
      </c>
      <c r="B79" s="248"/>
      <c r="C79" s="248"/>
      <c r="D79" s="248"/>
      <c r="E79" s="249"/>
    </row>
    <row r="80" spans="1:5" ht="48.65" customHeight="1">
      <c r="A80" s="247" t="s">
        <v>585</v>
      </c>
      <c r="B80" s="248"/>
      <c r="C80" s="248"/>
      <c r="D80" s="248"/>
      <c r="E80" s="249"/>
    </row>
    <row r="81" spans="1:5" ht="45" customHeight="1">
      <c r="A81" s="247" t="s">
        <v>537</v>
      </c>
      <c r="B81" s="248"/>
      <c r="C81" s="248"/>
      <c r="D81" s="248"/>
      <c r="E81" s="249"/>
    </row>
    <row r="82" spans="1:5" ht="29.25" customHeight="1">
      <c r="A82" s="247" t="s">
        <v>33</v>
      </c>
      <c r="B82" s="248"/>
      <c r="C82" s="248"/>
      <c r="D82" s="248"/>
      <c r="E82" s="249"/>
    </row>
    <row r="83" spans="1:5" ht="21" customHeight="1">
      <c r="A83" s="247" t="s">
        <v>34</v>
      </c>
      <c r="B83" s="248"/>
      <c r="C83" s="248"/>
      <c r="D83" s="248"/>
      <c r="E83" s="249"/>
    </row>
    <row r="84" spans="1:5" ht="44.4" customHeight="1">
      <c r="A84" s="247" t="s">
        <v>586</v>
      </c>
      <c r="B84" s="248"/>
      <c r="C84" s="248"/>
      <c r="D84" s="248"/>
      <c r="E84" s="249"/>
    </row>
    <row r="85" spans="1:5" ht="41.4" customHeight="1">
      <c r="A85" s="247" t="s">
        <v>405</v>
      </c>
      <c r="B85" s="248"/>
      <c r="C85" s="248"/>
      <c r="D85" s="248"/>
      <c r="E85" s="249"/>
    </row>
    <row r="86" spans="1:5" ht="64.5" customHeight="1">
      <c r="A86" s="247" t="s">
        <v>406</v>
      </c>
      <c r="B86" s="248"/>
      <c r="C86" s="248"/>
      <c r="D86" s="248"/>
      <c r="E86" s="249"/>
    </row>
    <row r="87" spans="1:5" ht="66" customHeight="1">
      <c r="A87" s="247" t="s">
        <v>587</v>
      </c>
      <c r="B87" s="248"/>
      <c r="C87" s="248"/>
      <c r="D87" s="248"/>
      <c r="E87" s="249"/>
    </row>
    <row r="88" spans="1:5" ht="42" customHeight="1">
      <c r="A88" s="244" t="s">
        <v>1399</v>
      </c>
      <c r="B88" s="245"/>
      <c r="C88" s="245"/>
      <c r="D88" s="245"/>
      <c r="E88" s="246"/>
    </row>
    <row r="89" spans="1:5" ht="51" customHeight="1">
      <c r="A89" s="247" t="s">
        <v>588</v>
      </c>
      <c r="B89" s="248"/>
      <c r="C89" s="248"/>
      <c r="D89" s="248"/>
      <c r="E89" s="249"/>
    </row>
    <row r="90" spans="1:5" ht="36.65" customHeight="1">
      <c r="A90" s="247" t="s">
        <v>532</v>
      </c>
      <c r="B90" s="248"/>
      <c r="C90" s="248"/>
      <c r="D90" s="248"/>
      <c r="E90" s="249"/>
    </row>
    <row r="91" spans="1:5" ht="20.25" customHeight="1">
      <c r="A91" s="247" t="s">
        <v>652</v>
      </c>
      <c r="B91" s="248"/>
      <c r="C91" s="248"/>
      <c r="D91" s="248"/>
      <c r="E91" s="249"/>
    </row>
    <row r="92" spans="1:5" ht="67.5" customHeight="1">
      <c r="A92" s="247" t="s">
        <v>407</v>
      </c>
      <c r="B92" s="248"/>
      <c r="C92" s="248"/>
      <c r="D92" s="248"/>
      <c r="E92" s="249"/>
    </row>
    <row r="93" spans="1:5" ht="42" customHeight="1">
      <c r="A93" s="293" t="s">
        <v>408</v>
      </c>
      <c r="B93" s="294"/>
      <c r="C93" s="294"/>
      <c r="D93" s="294"/>
      <c r="E93" s="295"/>
    </row>
    <row r="94" spans="1:5" ht="21.75" customHeight="1">
      <c r="A94" s="259" t="s">
        <v>35</v>
      </c>
      <c r="B94" s="260"/>
      <c r="C94" s="260"/>
      <c r="D94" s="260"/>
      <c r="E94" s="261"/>
    </row>
    <row r="95" spans="1:5" ht="27" customHeight="1">
      <c r="A95" s="259" t="s">
        <v>36</v>
      </c>
      <c r="B95" s="260"/>
      <c r="C95" s="260"/>
      <c r="D95" s="260"/>
      <c r="E95" s="261"/>
    </row>
    <row r="96" spans="1:5" ht="37.5" customHeight="1">
      <c r="A96" s="259" t="s">
        <v>37</v>
      </c>
      <c r="B96" s="260"/>
      <c r="C96" s="260"/>
      <c r="D96" s="260"/>
      <c r="E96" s="261"/>
    </row>
    <row r="97" spans="1:5" ht="21" customHeight="1">
      <c r="A97" s="290" t="s">
        <v>38</v>
      </c>
      <c r="B97" s="291"/>
      <c r="C97" s="291"/>
      <c r="D97" s="291"/>
      <c r="E97" s="292"/>
    </row>
    <row r="98" spans="1:5" ht="100.25" customHeight="1">
      <c r="A98" s="247" t="s">
        <v>502</v>
      </c>
      <c r="B98" s="248"/>
      <c r="C98" s="248"/>
      <c r="D98" s="248"/>
      <c r="E98" s="249"/>
    </row>
    <row r="99" spans="1:5" ht="38.25" customHeight="1">
      <c r="A99" s="247" t="s">
        <v>39</v>
      </c>
      <c r="B99" s="248"/>
      <c r="C99" s="248"/>
      <c r="D99" s="248"/>
      <c r="E99" s="249"/>
    </row>
    <row r="100" spans="1:5" ht="96.65" customHeight="1">
      <c r="A100" s="238" t="s">
        <v>40</v>
      </c>
      <c r="B100" s="239"/>
      <c r="C100" s="239"/>
      <c r="D100" s="239"/>
      <c r="E100" s="240"/>
    </row>
    <row r="101" spans="1:5" ht="88.25" customHeight="1">
      <c r="A101" s="247" t="s">
        <v>505</v>
      </c>
      <c r="B101" s="248"/>
      <c r="C101" s="248"/>
      <c r="D101" s="248"/>
      <c r="E101" s="249"/>
    </row>
    <row r="102" spans="1:5" ht="60" customHeight="1">
      <c r="A102" s="247" t="s">
        <v>409</v>
      </c>
      <c r="B102" s="248"/>
      <c r="C102" s="248"/>
      <c r="D102" s="248"/>
      <c r="E102" s="249"/>
    </row>
    <row r="103" spans="1:5" ht="76.25" customHeight="1">
      <c r="A103" s="247" t="s">
        <v>590</v>
      </c>
      <c r="B103" s="248"/>
      <c r="C103" s="248"/>
      <c r="D103" s="248"/>
      <c r="E103" s="249"/>
    </row>
    <row r="104" spans="1:5" ht="44.4" customHeight="1">
      <c r="A104" s="247" t="s">
        <v>410</v>
      </c>
      <c r="B104" s="248"/>
      <c r="C104" s="248"/>
      <c r="D104" s="248"/>
      <c r="E104" s="249"/>
    </row>
    <row r="105" spans="1:5" ht="67.5" customHeight="1">
      <c r="A105" s="238" t="s">
        <v>41</v>
      </c>
      <c r="B105" s="239"/>
      <c r="C105" s="239"/>
      <c r="D105" s="239"/>
      <c r="E105" s="240"/>
    </row>
    <row r="106" spans="1:5" ht="88.25" customHeight="1">
      <c r="A106" s="238" t="s">
        <v>507</v>
      </c>
      <c r="B106" s="239"/>
      <c r="C106" s="239"/>
      <c r="D106" s="239"/>
      <c r="E106" s="240"/>
    </row>
    <row r="107" spans="1:5" ht="53" customHeight="1">
      <c r="A107" s="238" t="s">
        <v>42</v>
      </c>
      <c r="B107" s="239"/>
      <c r="C107" s="239"/>
      <c r="D107" s="239"/>
      <c r="E107" s="240"/>
    </row>
    <row r="108" spans="1:5" ht="39" customHeight="1">
      <c r="A108" s="238" t="s">
        <v>43</v>
      </c>
      <c r="B108" s="239"/>
      <c r="C108" s="239"/>
      <c r="D108" s="239"/>
      <c r="E108" s="240"/>
    </row>
    <row r="109" spans="1:5" ht="53.25" customHeight="1">
      <c r="A109" s="247" t="s">
        <v>653</v>
      </c>
      <c r="B109" s="248"/>
      <c r="C109" s="248"/>
      <c r="D109" s="248"/>
      <c r="E109" s="249"/>
    </row>
    <row r="110" spans="1:5" ht="72" customHeight="1">
      <c r="A110" s="247" t="s">
        <v>669</v>
      </c>
      <c r="B110" s="248"/>
      <c r="C110" s="248"/>
      <c r="D110" s="248"/>
      <c r="E110" s="249"/>
    </row>
    <row r="111" spans="1:5" ht="60.65" customHeight="1">
      <c r="A111" s="244" t="s">
        <v>2766</v>
      </c>
      <c r="B111" s="245"/>
      <c r="C111" s="245"/>
      <c r="D111" s="245"/>
      <c r="E111" s="246"/>
    </row>
    <row r="112" spans="1:5" ht="55.5" customHeight="1">
      <c r="A112" s="247" t="s">
        <v>411</v>
      </c>
      <c r="B112" s="248"/>
      <c r="C112" s="248"/>
      <c r="D112" s="248"/>
      <c r="E112" s="249"/>
    </row>
    <row r="113" spans="1:5" ht="38.4" customHeight="1">
      <c r="A113" s="247" t="s">
        <v>654</v>
      </c>
      <c r="B113" s="248"/>
      <c r="C113" s="248"/>
      <c r="D113" s="248"/>
      <c r="E113" s="249"/>
    </row>
    <row r="114" spans="1:5" ht="51.65" customHeight="1">
      <c r="A114" s="247" t="s">
        <v>44</v>
      </c>
      <c r="B114" s="248"/>
      <c r="C114" s="248"/>
      <c r="D114" s="248"/>
      <c r="E114" s="249"/>
    </row>
    <row r="115" spans="1:5" ht="25">
      <c r="A115" s="267" t="s">
        <v>45</v>
      </c>
      <c r="B115" s="267"/>
      <c r="C115" s="27" t="s">
        <v>46</v>
      </c>
      <c r="D115" s="267" t="s">
        <v>47</v>
      </c>
      <c r="E115" s="267"/>
    </row>
    <row r="116" spans="1:5">
      <c r="A116" s="296" t="s">
        <v>533</v>
      </c>
      <c r="B116" s="296"/>
      <c r="C116" s="33">
        <v>0</v>
      </c>
      <c r="D116" s="296">
        <v>0</v>
      </c>
      <c r="E116" s="296"/>
    </row>
    <row r="117" spans="1:5">
      <c r="A117" s="296" t="s">
        <v>48</v>
      </c>
      <c r="B117" s="296"/>
      <c r="C117" s="33">
        <v>10</v>
      </c>
      <c r="D117" s="296">
        <v>40</v>
      </c>
      <c r="E117" s="296"/>
    </row>
    <row r="118" spans="1:5" ht="67.5" customHeight="1">
      <c r="A118" s="254" t="s">
        <v>591</v>
      </c>
      <c r="B118" s="254"/>
      <c r="C118" s="254"/>
      <c r="D118" s="254"/>
      <c r="E118" s="254"/>
    </row>
    <row r="119" spans="1:5" ht="46.5" customHeight="1">
      <c r="A119" s="254" t="s">
        <v>523</v>
      </c>
      <c r="B119" s="254"/>
      <c r="C119" s="254"/>
      <c r="D119" s="254"/>
      <c r="E119" s="254"/>
    </row>
    <row r="120" spans="1:5" ht="29" customHeight="1">
      <c r="A120" s="253" t="s">
        <v>592</v>
      </c>
      <c r="B120" s="253"/>
      <c r="C120" s="253"/>
      <c r="D120" s="253"/>
      <c r="E120" s="253"/>
    </row>
    <row r="121" spans="1:5" ht="38.4" customHeight="1">
      <c r="A121" s="254" t="s">
        <v>589</v>
      </c>
      <c r="B121" s="254"/>
      <c r="C121" s="254"/>
      <c r="D121" s="254"/>
      <c r="E121" s="254"/>
    </row>
    <row r="122" spans="1:5">
      <c r="A122" s="255" t="s">
        <v>49</v>
      </c>
      <c r="B122" s="255"/>
      <c r="C122" s="255"/>
      <c r="D122" s="255"/>
      <c r="E122" s="255"/>
    </row>
    <row r="123" spans="1:5" ht="22.5" customHeight="1">
      <c r="A123" s="256" t="s">
        <v>50</v>
      </c>
      <c r="B123" s="257"/>
      <c r="C123" s="257"/>
      <c r="D123" s="257"/>
      <c r="E123" s="258"/>
    </row>
    <row r="124" spans="1:5" ht="24" customHeight="1">
      <c r="A124" s="259" t="s">
        <v>520</v>
      </c>
      <c r="B124" s="260"/>
      <c r="C124" s="260"/>
      <c r="D124" s="260"/>
      <c r="E124" s="261"/>
    </row>
    <row r="125" spans="1:5" ht="18.75" customHeight="1">
      <c r="A125" s="259" t="s">
        <v>52</v>
      </c>
      <c r="B125" s="260"/>
      <c r="C125" s="260"/>
      <c r="D125" s="260"/>
      <c r="E125" s="261"/>
    </row>
    <row r="126" spans="1:5" ht="23.25" customHeight="1">
      <c r="A126" s="259" t="s">
        <v>53</v>
      </c>
      <c r="B126" s="260"/>
      <c r="C126" s="260"/>
      <c r="D126" s="260"/>
      <c r="E126" s="261"/>
    </row>
    <row r="127" spans="1:5" ht="44.25" customHeight="1">
      <c r="A127" s="262" t="s">
        <v>412</v>
      </c>
      <c r="B127" s="263"/>
      <c r="C127" s="263"/>
      <c r="D127" s="263"/>
      <c r="E127" s="264"/>
    </row>
    <row r="128" spans="1:5" ht="65.400000000000006" customHeight="1">
      <c r="A128" s="247" t="s">
        <v>413</v>
      </c>
      <c r="B128" s="248"/>
      <c r="C128" s="248"/>
      <c r="D128" s="248"/>
      <c r="E128" s="249"/>
    </row>
    <row r="129" spans="1:5" ht="57.65" customHeight="1">
      <c r="A129" s="247" t="s">
        <v>414</v>
      </c>
      <c r="B129" s="248"/>
      <c r="C129" s="248"/>
      <c r="D129" s="248"/>
      <c r="E129" s="249"/>
    </row>
    <row r="130" spans="1:5" ht="55.25" customHeight="1">
      <c r="A130" s="247" t="s">
        <v>415</v>
      </c>
      <c r="B130" s="248"/>
      <c r="C130" s="248"/>
      <c r="D130" s="248"/>
      <c r="E130" s="249"/>
    </row>
    <row r="131" spans="1:5" ht="53" customHeight="1">
      <c r="A131" s="238" t="s">
        <v>508</v>
      </c>
      <c r="B131" s="239"/>
      <c r="C131" s="239"/>
      <c r="D131" s="239"/>
      <c r="E131" s="240"/>
    </row>
    <row r="132" spans="1:5" ht="58.5" customHeight="1">
      <c r="A132" s="247" t="s">
        <v>416</v>
      </c>
      <c r="B132" s="248"/>
      <c r="C132" s="248"/>
      <c r="D132" s="248"/>
      <c r="E132" s="249"/>
    </row>
    <row r="133" spans="1:5" ht="42" customHeight="1">
      <c r="A133" s="247" t="s">
        <v>593</v>
      </c>
      <c r="B133" s="248"/>
      <c r="C133" s="248"/>
      <c r="D133" s="248"/>
      <c r="E133" s="249"/>
    </row>
    <row r="134" spans="1:5" ht="57.65" customHeight="1">
      <c r="A134" s="247" t="s">
        <v>417</v>
      </c>
      <c r="B134" s="248"/>
      <c r="C134" s="248"/>
      <c r="D134" s="248"/>
      <c r="E134" s="249"/>
    </row>
    <row r="135" spans="1:5" ht="46.25" customHeight="1">
      <c r="A135" s="247" t="s">
        <v>418</v>
      </c>
      <c r="B135" s="248"/>
      <c r="C135" s="248"/>
      <c r="D135" s="248"/>
      <c r="E135" s="249"/>
    </row>
    <row r="136" spans="1:5" ht="68.400000000000006" customHeight="1">
      <c r="A136" s="247" t="s">
        <v>419</v>
      </c>
      <c r="B136" s="248"/>
      <c r="C136" s="248"/>
      <c r="D136" s="248"/>
      <c r="E136" s="249"/>
    </row>
    <row r="137" spans="1:5" ht="92.25" customHeight="1">
      <c r="A137" s="244" t="s">
        <v>1400</v>
      </c>
      <c r="B137" s="245"/>
      <c r="C137" s="245"/>
      <c r="D137" s="245"/>
      <c r="E137" s="246"/>
    </row>
    <row r="138" spans="1:5" ht="59" customHeight="1">
      <c r="A138" s="247" t="s">
        <v>655</v>
      </c>
      <c r="B138" s="248"/>
      <c r="C138" s="248"/>
      <c r="D138" s="248"/>
      <c r="E138" s="249"/>
    </row>
    <row r="139" spans="1:5" ht="53" customHeight="1">
      <c r="A139" s="247" t="s">
        <v>594</v>
      </c>
      <c r="B139" s="248"/>
      <c r="C139" s="248"/>
      <c r="D139" s="248"/>
      <c r="E139" s="249"/>
    </row>
    <row r="140" spans="1:5" ht="66.650000000000006" customHeight="1">
      <c r="A140" s="247" t="s">
        <v>420</v>
      </c>
      <c r="B140" s="248"/>
      <c r="C140" s="248"/>
      <c r="D140" s="248"/>
      <c r="E140" s="249"/>
    </row>
    <row r="141" spans="1:5" ht="27.75" customHeight="1">
      <c r="A141" s="247" t="s">
        <v>54</v>
      </c>
      <c r="B141" s="248"/>
      <c r="C141" s="248"/>
      <c r="D141" s="248"/>
      <c r="E141" s="249"/>
    </row>
    <row r="142" spans="1:5" ht="27.75" customHeight="1">
      <c r="A142" s="238" t="s">
        <v>595</v>
      </c>
      <c r="B142" s="239"/>
      <c r="C142" s="239"/>
      <c r="D142" s="239"/>
      <c r="E142" s="240"/>
    </row>
    <row r="143" spans="1:5" ht="41" customHeight="1">
      <c r="A143" s="247" t="s">
        <v>596</v>
      </c>
      <c r="B143" s="248"/>
      <c r="C143" s="248"/>
      <c r="D143" s="248"/>
      <c r="E143" s="249"/>
    </row>
    <row r="144" spans="1:5" ht="41" customHeight="1">
      <c r="A144" s="247" t="s">
        <v>656</v>
      </c>
      <c r="B144" s="248"/>
      <c r="C144" s="248"/>
      <c r="D144" s="248"/>
      <c r="E144" s="249"/>
    </row>
    <row r="145" spans="1:5" ht="32.4" customHeight="1">
      <c r="A145" s="250" t="s">
        <v>539</v>
      </c>
      <c r="B145" s="251"/>
      <c r="C145" s="251"/>
      <c r="D145" s="251"/>
      <c r="E145" s="252"/>
    </row>
    <row r="146" spans="1:5" ht="30" customHeight="1">
      <c r="A146" s="238" t="s">
        <v>836</v>
      </c>
      <c r="B146" s="239"/>
      <c r="C146" s="239"/>
      <c r="D146" s="239"/>
      <c r="E146" s="240"/>
    </row>
    <row r="147" spans="1:5" ht="123.65" customHeight="1">
      <c r="A147" s="241" t="s">
        <v>797</v>
      </c>
      <c r="B147" s="242"/>
      <c r="C147" s="242"/>
      <c r="D147" s="242"/>
      <c r="E147" s="243"/>
    </row>
    <row r="148" spans="1:5">
      <c r="A148" s="297" t="s">
        <v>835</v>
      </c>
      <c r="B148" s="298"/>
      <c r="C148" s="298"/>
      <c r="D148" s="298"/>
      <c r="E148" s="299"/>
    </row>
    <row r="149" spans="1:5">
      <c r="A149" s="300" t="s">
        <v>834</v>
      </c>
      <c r="B149" s="300"/>
      <c r="C149" s="300"/>
      <c r="D149" s="300"/>
      <c r="E149" s="300"/>
    </row>
  </sheetData>
  <mergeCells count="172">
    <mergeCell ref="A148:E148"/>
    <mergeCell ref="A149:E149"/>
    <mergeCell ref="A136:E136"/>
    <mergeCell ref="A34:B34"/>
    <mergeCell ref="C34:E34"/>
    <mergeCell ref="A118:E118"/>
    <mergeCell ref="A119:E119"/>
    <mergeCell ref="A129:E129"/>
    <mergeCell ref="A130:E130"/>
    <mergeCell ref="A131:E131"/>
    <mergeCell ref="A132:E132"/>
    <mergeCell ref="A133:E133"/>
    <mergeCell ref="A134:E134"/>
    <mergeCell ref="A135:E135"/>
    <mergeCell ref="A107:E107"/>
    <mergeCell ref="A108:E108"/>
    <mergeCell ref="A109:E109"/>
    <mergeCell ref="A116:B116"/>
    <mergeCell ref="A117:B117"/>
    <mergeCell ref="A115:B115"/>
    <mergeCell ref="A110:E110"/>
    <mergeCell ref="A111:E111"/>
    <mergeCell ref="A112:E112"/>
    <mergeCell ref="A113:E113"/>
    <mergeCell ref="D115:E115"/>
    <mergeCell ref="D116:E116"/>
    <mergeCell ref="D117:E117"/>
    <mergeCell ref="A98:E98"/>
    <mergeCell ref="A99:E99"/>
    <mergeCell ref="A100:E100"/>
    <mergeCell ref="A101:E101"/>
    <mergeCell ref="A102:E102"/>
    <mergeCell ref="A103:E103"/>
    <mergeCell ref="A104:E104"/>
    <mergeCell ref="A105:E105"/>
    <mergeCell ref="A106:E106"/>
    <mergeCell ref="A90:E90"/>
    <mergeCell ref="A91:E91"/>
    <mergeCell ref="A92:E92"/>
    <mergeCell ref="A93:E93"/>
    <mergeCell ref="A94:E94"/>
    <mergeCell ref="A95:E95"/>
    <mergeCell ref="A96:E96"/>
    <mergeCell ref="A97:E97"/>
    <mergeCell ref="A114:E114"/>
    <mergeCell ref="A81:E81"/>
    <mergeCell ref="A82:E82"/>
    <mergeCell ref="A83:E83"/>
    <mergeCell ref="A84:E84"/>
    <mergeCell ref="A85:E85"/>
    <mergeCell ref="A86:E86"/>
    <mergeCell ref="A87:E87"/>
    <mergeCell ref="A88:E88"/>
    <mergeCell ref="A89:E89"/>
    <mergeCell ref="A72:E72"/>
    <mergeCell ref="A73:E73"/>
    <mergeCell ref="A74:E74"/>
    <mergeCell ref="A75:E75"/>
    <mergeCell ref="A76:E76"/>
    <mergeCell ref="A77:E77"/>
    <mergeCell ref="A78:E78"/>
    <mergeCell ref="A79:E79"/>
    <mergeCell ref="A80:E80"/>
    <mergeCell ref="A63:E63"/>
    <mergeCell ref="A64:E64"/>
    <mergeCell ref="A65:E65"/>
    <mergeCell ref="A66:E66"/>
    <mergeCell ref="A67:E67"/>
    <mergeCell ref="A68:E68"/>
    <mergeCell ref="A69:E69"/>
    <mergeCell ref="A70:E70"/>
    <mergeCell ref="A71:E71"/>
    <mergeCell ref="A59:E59"/>
    <mergeCell ref="A60:E60"/>
    <mergeCell ref="A61:E61"/>
    <mergeCell ref="A62:E62"/>
    <mergeCell ref="A44:C44"/>
    <mergeCell ref="A45:C45"/>
    <mergeCell ref="A55:E55"/>
    <mergeCell ref="A56:E56"/>
    <mergeCell ref="A57:E57"/>
    <mergeCell ref="A58:E58"/>
    <mergeCell ref="A49:C49"/>
    <mergeCell ref="D49:E49"/>
    <mergeCell ref="A12:E12"/>
    <mergeCell ref="A13:E13"/>
    <mergeCell ref="A14:E14"/>
    <mergeCell ref="A15:E15"/>
    <mergeCell ref="A16:E16"/>
    <mergeCell ref="A17:E17"/>
    <mergeCell ref="A18:E18"/>
    <mergeCell ref="A19:E19"/>
    <mergeCell ref="A20:E20"/>
    <mergeCell ref="A21:E21"/>
    <mergeCell ref="D42:E42"/>
    <mergeCell ref="D43:E43"/>
    <mergeCell ref="A2:E2"/>
    <mergeCell ref="A3:E3"/>
    <mergeCell ref="A4:E4"/>
    <mergeCell ref="A5:E5"/>
    <mergeCell ref="A7:E7"/>
    <mergeCell ref="A8:E8"/>
    <mergeCell ref="B9:E9"/>
    <mergeCell ref="A10:E10"/>
    <mergeCell ref="A11:E11"/>
    <mergeCell ref="A22:E22"/>
    <mergeCell ref="A23:E23"/>
    <mergeCell ref="A24:E24"/>
    <mergeCell ref="A25:E25"/>
    <mergeCell ref="C26:E26"/>
    <mergeCell ref="C27:E27"/>
    <mergeCell ref="C29:E29"/>
    <mergeCell ref="C31:E31"/>
    <mergeCell ref="C32:E32"/>
    <mergeCell ref="A31:B31"/>
    <mergeCell ref="A32:B32"/>
    <mergeCell ref="A27:B27"/>
    <mergeCell ref="A29:B29"/>
    <mergeCell ref="A26:B26"/>
    <mergeCell ref="C30:E30"/>
    <mergeCell ref="C33:E33"/>
    <mergeCell ref="C35:E35"/>
    <mergeCell ref="A36:E36"/>
    <mergeCell ref="A37:E37"/>
    <mergeCell ref="D38:E38"/>
    <mergeCell ref="D39:E39"/>
    <mergeCell ref="A35:B35"/>
    <mergeCell ref="A38:C38"/>
    <mergeCell ref="A39:C39"/>
    <mergeCell ref="A28:B28"/>
    <mergeCell ref="C28:E28"/>
    <mergeCell ref="D40:E40"/>
    <mergeCell ref="D41:E41"/>
    <mergeCell ref="A30:B30"/>
    <mergeCell ref="A33:B33"/>
    <mergeCell ref="A50:E50"/>
    <mergeCell ref="A51:E51"/>
    <mergeCell ref="A52:E52"/>
    <mergeCell ref="A53:E53"/>
    <mergeCell ref="A54:E54"/>
    <mergeCell ref="A46:C46"/>
    <mergeCell ref="A47:C47"/>
    <mergeCell ref="A48:C48"/>
    <mergeCell ref="A40:C40"/>
    <mergeCell ref="A41:C41"/>
    <mergeCell ref="A42:C42"/>
    <mergeCell ref="A43:C43"/>
    <mergeCell ref="D44:E44"/>
    <mergeCell ref="D45:E45"/>
    <mergeCell ref="D46:E46"/>
    <mergeCell ref="D47:E47"/>
    <mergeCell ref="D48:E48"/>
    <mergeCell ref="A120:E120"/>
    <mergeCell ref="A121:E121"/>
    <mergeCell ref="A122:E122"/>
    <mergeCell ref="A123:E123"/>
    <mergeCell ref="A124:E124"/>
    <mergeCell ref="A125:E125"/>
    <mergeCell ref="A126:E126"/>
    <mergeCell ref="A127:E127"/>
    <mergeCell ref="A128:E128"/>
    <mergeCell ref="A146:E146"/>
    <mergeCell ref="A147:E147"/>
    <mergeCell ref="A137:E137"/>
    <mergeCell ref="A138:E138"/>
    <mergeCell ref="A139:E139"/>
    <mergeCell ref="A140:E140"/>
    <mergeCell ref="A141:E141"/>
    <mergeCell ref="A142:E142"/>
    <mergeCell ref="A143:E143"/>
    <mergeCell ref="A144:E144"/>
    <mergeCell ref="A145:E14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8"/>
  <sheetViews>
    <sheetView zoomScale="96" zoomScaleNormal="96" workbookViewId="0">
      <selection activeCell="A3" sqref="A3:D3"/>
    </sheetView>
  </sheetViews>
  <sheetFormatPr baseColWidth="10" defaultColWidth="11.453125" defaultRowHeight="14.5"/>
  <cols>
    <col min="1" max="1" width="57.54296875" style="5" customWidth="1"/>
    <col min="2" max="2" width="61.36328125" style="5" customWidth="1"/>
    <col min="3" max="3" width="20.453125" style="5" customWidth="1"/>
    <col min="4" max="4" width="49.6328125" style="5" customWidth="1"/>
    <col min="5" max="16384" width="11.453125" style="5"/>
  </cols>
  <sheetData>
    <row r="1" spans="1:4" ht="19" thickBot="1">
      <c r="A1" s="19"/>
      <c r="B1" s="20"/>
      <c r="C1" s="20"/>
      <c r="D1" s="20"/>
    </row>
    <row r="2" spans="1:4" ht="18" customHeight="1" thickBot="1">
      <c r="A2" s="359" t="s">
        <v>284</v>
      </c>
      <c r="B2" s="360"/>
      <c r="C2" s="360"/>
      <c r="D2" s="361"/>
    </row>
    <row r="3" spans="1:4" ht="90.75" customHeight="1" thickBot="1">
      <c r="A3" s="359" t="s">
        <v>488</v>
      </c>
      <c r="B3" s="360"/>
      <c r="C3" s="360"/>
      <c r="D3" s="361"/>
    </row>
    <row r="4" spans="1:4" ht="15" thickBot="1">
      <c r="A4" s="362" t="s">
        <v>0</v>
      </c>
      <c r="B4" s="363"/>
      <c r="C4" s="363"/>
      <c r="D4" s="364"/>
    </row>
    <row r="5" spans="1:4" ht="33.75" customHeight="1" thickBot="1">
      <c r="A5" s="322" t="s">
        <v>281</v>
      </c>
      <c r="B5" s="323"/>
      <c r="C5" s="323"/>
      <c r="D5" s="324"/>
    </row>
    <row r="6" spans="1:4" ht="15" thickBot="1">
      <c r="A6" s="362" t="s">
        <v>280</v>
      </c>
      <c r="B6" s="363"/>
      <c r="C6" s="363"/>
      <c r="D6" s="364"/>
    </row>
    <row r="7" spans="1:4" ht="45.75" customHeight="1" thickBot="1">
      <c r="A7" s="304" t="s">
        <v>429</v>
      </c>
      <c r="B7" s="305"/>
      <c r="C7" s="305"/>
      <c r="D7" s="306"/>
    </row>
    <row r="8" spans="1:4" ht="48" customHeight="1" thickBot="1">
      <c r="A8" s="322" t="s">
        <v>279</v>
      </c>
      <c r="B8" s="323"/>
      <c r="C8" s="323"/>
      <c r="D8" s="324"/>
    </row>
    <row r="9" spans="1:4" ht="15" thickBot="1">
      <c r="A9" s="362" t="s">
        <v>430</v>
      </c>
      <c r="B9" s="363"/>
      <c r="C9" s="363"/>
      <c r="D9" s="364"/>
    </row>
    <row r="10" spans="1:4" ht="36.75" customHeight="1" thickBot="1">
      <c r="A10" s="301" t="s">
        <v>278</v>
      </c>
      <c r="B10" s="302"/>
      <c r="C10" s="302"/>
      <c r="D10" s="303"/>
    </row>
    <row r="11" spans="1:4" ht="35.25" customHeight="1" thickBot="1">
      <c r="A11" s="301" t="s">
        <v>277</v>
      </c>
      <c r="B11" s="302"/>
      <c r="C11" s="302"/>
      <c r="D11" s="303"/>
    </row>
    <row r="12" spans="1:4" ht="31.5" customHeight="1" thickBot="1">
      <c r="A12" s="301" t="s">
        <v>276</v>
      </c>
      <c r="B12" s="302"/>
      <c r="C12" s="302"/>
      <c r="D12" s="303"/>
    </row>
    <row r="13" spans="1:4" ht="18.75" customHeight="1" thickBot="1">
      <c r="A13" s="365" t="s">
        <v>495</v>
      </c>
      <c r="B13" s="366"/>
      <c r="C13" s="366"/>
      <c r="D13" s="367"/>
    </row>
    <row r="14" spans="1:4" ht="15" customHeight="1" thickBot="1">
      <c r="A14" s="301" t="s">
        <v>275</v>
      </c>
      <c r="B14" s="302"/>
      <c r="C14" s="302"/>
      <c r="D14" s="303"/>
    </row>
    <row r="15" spans="1:4" ht="36.75" customHeight="1" thickBot="1">
      <c r="A15" s="301" t="s">
        <v>274</v>
      </c>
      <c r="B15" s="302"/>
      <c r="C15" s="302"/>
      <c r="D15" s="303"/>
    </row>
    <row r="16" spans="1:4" ht="15" thickBot="1">
      <c r="A16" s="304" t="s">
        <v>273</v>
      </c>
      <c r="B16" s="305"/>
      <c r="C16" s="305"/>
      <c r="D16" s="306"/>
    </row>
    <row r="17" spans="1:4" ht="15" thickBot="1">
      <c r="A17" s="301" t="s">
        <v>272</v>
      </c>
      <c r="B17" s="302"/>
      <c r="C17" s="302"/>
      <c r="D17" s="303"/>
    </row>
    <row r="18" spans="1:4" ht="69.75" customHeight="1" thickBot="1">
      <c r="A18" s="301" t="s">
        <v>271</v>
      </c>
      <c r="B18" s="302"/>
      <c r="C18" s="302"/>
      <c r="D18" s="303"/>
    </row>
    <row r="19" spans="1:4" ht="31.5" customHeight="1" thickBot="1">
      <c r="A19" s="301" t="s">
        <v>270</v>
      </c>
      <c r="B19" s="302"/>
      <c r="C19" s="302"/>
      <c r="D19" s="303"/>
    </row>
    <row r="20" spans="1:4" ht="15" thickBot="1">
      <c r="A20" s="301" t="s">
        <v>269</v>
      </c>
      <c r="B20" s="302"/>
      <c r="C20" s="302"/>
      <c r="D20" s="303"/>
    </row>
    <row r="21" spans="1:4" ht="79.5" customHeight="1" thickBot="1">
      <c r="A21" s="301" t="s">
        <v>268</v>
      </c>
      <c r="B21" s="302"/>
      <c r="C21" s="302"/>
      <c r="D21" s="303"/>
    </row>
    <row r="22" spans="1:4" ht="114" customHeight="1" thickBot="1">
      <c r="A22" s="307" t="s">
        <v>267</v>
      </c>
      <c r="B22" s="308"/>
      <c r="C22" s="308"/>
      <c r="D22" s="309"/>
    </row>
    <row r="23" spans="1:4" ht="15" hidden="1" thickBot="1">
      <c r="A23" s="328"/>
      <c r="B23" s="329"/>
      <c r="C23" s="329"/>
      <c r="D23" s="330"/>
    </row>
    <row r="24" spans="1:4" ht="15" hidden="1" thickBot="1">
      <c r="A24" s="328"/>
      <c r="B24" s="329"/>
      <c r="C24" s="329"/>
      <c r="D24" s="330"/>
    </row>
    <row r="25" spans="1:4" ht="15" hidden="1" thickBot="1">
      <c r="A25" s="328"/>
      <c r="B25" s="329"/>
      <c r="C25" s="329"/>
      <c r="D25" s="330"/>
    </row>
    <row r="26" spans="1:4" ht="15" hidden="1" thickBot="1">
      <c r="A26" s="331"/>
      <c r="B26" s="332"/>
      <c r="C26" s="332"/>
      <c r="D26" s="333"/>
    </row>
    <row r="27" spans="1:4" ht="25.5" customHeight="1" thickBot="1">
      <c r="A27" s="304" t="s">
        <v>266</v>
      </c>
      <c r="B27" s="305"/>
      <c r="C27" s="305"/>
      <c r="D27" s="306"/>
    </row>
    <row r="28" spans="1:4" ht="15" thickBot="1">
      <c r="A28" s="349" t="s">
        <v>231</v>
      </c>
      <c r="B28" s="350"/>
      <c r="C28" s="342" t="s">
        <v>265</v>
      </c>
      <c r="D28" s="343"/>
    </row>
    <row r="29" spans="1:4" ht="15" thickBot="1">
      <c r="A29" s="351"/>
      <c r="B29" s="352"/>
      <c r="C29" s="16" t="s">
        <v>264</v>
      </c>
      <c r="D29" s="15" t="s">
        <v>263</v>
      </c>
    </row>
    <row r="30" spans="1:4" ht="24.75" customHeight="1" thickBot="1">
      <c r="A30" s="339" t="s">
        <v>262</v>
      </c>
      <c r="B30" s="348"/>
      <c r="C30" s="10" t="s">
        <v>259</v>
      </c>
      <c r="D30" s="10" t="s">
        <v>251</v>
      </c>
    </row>
    <row r="31" spans="1:4" ht="33" customHeight="1" thickBot="1">
      <c r="A31" s="339" t="s">
        <v>261</v>
      </c>
      <c r="B31" s="348"/>
      <c r="C31" s="14" t="s">
        <v>260</v>
      </c>
      <c r="D31" s="14" t="s">
        <v>259</v>
      </c>
    </row>
    <row r="32" spans="1:4" ht="28.5" customHeight="1" thickBot="1">
      <c r="A32" s="339" t="s">
        <v>258</v>
      </c>
      <c r="B32" s="348"/>
      <c r="C32" s="14" t="s">
        <v>257</v>
      </c>
      <c r="D32" s="14" t="s">
        <v>256</v>
      </c>
    </row>
    <row r="33" spans="1:4" ht="27" customHeight="1" thickBot="1">
      <c r="A33" s="339" t="s">
        <v>255</v>
      </c>
      <c r="B33" s="348"/>
      <c r="C33" s="14" t="s">
        <v>254</v>
      </c>
      <c r="D33" s="14" t="s">
        <v>253</v>
      </c>
    </row>
    <row r="34" spans="1:4" ht="26.25" customHeight="1" thickBot="1">
      <c r="A34" s="339" t="s">
        <v>252</v>
      </c>
      <c r="B34" s="348"/>
      <c r="C34" s="14" t="s">
        <v>251</v>
      </c>
      <c r="D34" s="14" t="s">
        <v>244</v>
      </c>
    </row>
    <row r="35" spans="1:4" ht="17.25" customHeight="1" thickBot="1">
      <c r="A35" s="339" t="s">
        <v>250</v>
      </c>
      <c r="B35" s="348"/>
      <c r="C35" s="14" t="s">
        <v>249</v>
      </c>
      <c r="D35" s="14" t="s">
        <v>247</v>
      </c>
    </row>
    <row r="36" spans="1:4" ht="33" customHeight="1" thickBot="1">
      <c r="A36" s="339" t="s">
        <v>248</v>
      </c>
      <c r="B36" s="348"/>
      <c r="C36" s="14" t="s">
        <v>247</v>
      </c>
      <c r="D36" s="14" t="s">
        <v>246</v>
      </c>
    </row>
    <row r="37" spans="1:4" ht="27.75" customHeight="1" thickBot="1">
      <c r="A37" s="339" t="s">
        <v>245</v>
      </c>
      <c r="B37" s="348"/>
      <c r="C37" s="14" t="s">
        <v>244</v>
      </c>
      <c r="D37" s="14" t="s">
        <v>243</v>
      </c>
    </row>
    <row r="38" spans="1:4" ht="21.75" customHeight="1" thickBot="1">
      <c r="A38" s="339" t="s">
        <v>242</v>
      </c>
      <c r="B38" s="348"/>
      <c r="C38" s="14" t="s">
        <v>241</v>
      </c>
      <c r="D38" s="14" t="s">
        <v>241</v>
      </c>
    </row>
    <row r="39" spans="1:4" ht="86.25" customHeight="1" thickBot="1">
      <c r="A39" s="301" t="s">
        <v>240</v>
      </c>
      <c r="B39" s="302"/>
      <c r="C39" s="302"/>
      <c r="D39" s="303"/>
    </row>
    <row r="40" spans="1:4" ht="76.5" customHeight="1" thickBot="1">
      <c r="A40" s="322" t="s">
        <v>239</v>
      </c>
      <c r="B40" s="323"/>
      <c r="C40" s="323"/>
      <c r="D40" s="324"/>
    </row>
    <row r="41" spans="1:4" ht="54" customHeight="1" thickBot="1">
      <c r="A41" s="353" t="s">
        <v>232</v>
      </c>
      <c r="B41" s="354"/>
      <c r="C41" s="354"/>
      <c r="D41" s="355"/>
    </row>
    <row r="42" spans="1:4" ht="15" thickBot="1">
      <c r="A42" s="356" t="s">
        <v>231</v>
      </c>
      <c r="B42" s="357"/>
      <c r="C42" s="358" t="s">
        <v>230</v>
      </c>
      <c r="D42" s="357"/>
    </row>
    <row r="43" spans="1:4" ht="23.25" customHeight="1" thickBot="1">
      <c r="A43" s="339" t="s">
        <v>238</v>
      </c>
      <c r="B43" s="340"/>
      <c r="C43" s="341" t="s">
        <v>237</v>
      </c>
      <c r="D43" s="340"/>
    </row>
    <row r="44" spans="1:4" ht="27" customHeight="1" thickBot="1">
      <c r="A44" s="339" t="s">
        <v>227</v>
      </c>
      <c r="B44" s="340"/>
      <c r="C44" s="341" t="s">
        <v>226</v>
      </c>
      <c r="D44" s="340"/>
    </row>
    <row r="45" spans="1:4" ht="47.25" customHeight="1" thickBot="1">
      <c r="A45" s="339" t="s">
        <v>236</v>
      </c>
      <c r="B45" s="340"/>
      <c r="C45" s="341" t="s">
        <v>235</v>
      </c>
      <c r="D45" s="340"/>
    </row>
    <row r="46" spans="1:4" ht="18" customHeight="1" thickBot="1">
      <c r="A46" s="339" t="s">
        <v>225</v>
      </c>
      <c r="B46" s="340"/>
      <c r="C46" s="341" t="s">
        <v>223</v>
      </c>
      <c r="D46" s="340"/>
    </row>
    <row r="47" spans="1:4" ht="15" customHeight="1" thickBot="1">
      <c r="A47" s="339" t="s">
        <v>224</v>
      </c>
      <c r="B47" s="340"/>
      <c r="C47" s="341" t="s">
        <v>223</v>
      </c>
      <c r="D47" s="340"/>
    </row>
    <row r="48" spans="1:4" ht="105.75" customHeight="1" thickBot="1">
      <c r="A48" s="301" t="s">
        <v>234</v>
      </c>
      <c r="B48" s="302"/>
      <c r="C48" s="302"/>
      <c r="D48" s="303"/>
    </row>
    <row r="49" spans="1:4" ht="79.5" customHeight="1" thickBot="1">
      <c r="A49" s="322" t="s">
        <v>233</v>
      </c>
      <c r="B49" s="323"/>
      <c r="C49" s="323"/>
      <c r="D49" s="334"/>
    </row>
    <row r="50" spans="1:4" ht="52.5" customHeight="1" thickBot="1">
      <c r="A50" s="322" t="s">
        <v>232</v>
      </c>
      <c r="B50" s="323"/>
      <c r="C50" s="323"/>
      <c r="D50" s="324"/>
    </row>
    <row r="51" spans="1:4" ht="15" thickBot="1">
      <c r="A51" s="342" t="s">
        <v>231</v>
      </c>
      <c r="B51" s="343"/>
      <c r="C51" s="344" t="s">
        <v>230</v>
      </c>
      <c r="D51" s="343"/>
    </row>
    <row r="52" spans="1:4" ht="54" customHeight="1" thickBot="1">
      <c r="A52" s="345" t="s">
        <v>229</v>
      </c>
      <c r="B52" s="347"/>
      <c r="C52" s="322" t="s">
        <v>228</v>
      </c>
      <c r="D52" s="324"/>
    </row>
    <row r="53" spans="1:4" ht="26.25" customHeight="1" thickBot="1">
      <c r="A53" s="345" t="s">
        <v>227</v>
      </c>
      <c r="B53" s="346"/>
      <c r="C53" s="341" t="s">
        <v>226</v>
      </c>
      <c r="D53" s="340"/>
    </row>
    <row r="54" spans="1:4" ht="18" customHeight="1" thickBot="1">
      <c r="A54" s="345" t="s">
        <v>225</v>
      </c>
      <c r="B54" s="346"/>
      <c r="C54" s="341" t="s">
        <v>223</v>
      </c>
      <c r="D54" s="340"/>
    </row>
    <row r="55" spans="1:4" ht="27" customHeight="1" thickBot="1">
      <c r="A55" s="345" t="s">
        <v>224</v>
      </c>
      <c r="B55" s="346"/>
      <c r="C55" s="341" t="s">
        <v>223</v>
      </c>
      <c r="D55" s="340"/>
    </row>
    <row r="56" spans="1:4">
      <c r="A56" s="307" t="s">
        <v>222</v>
      </c>
      <c r="B56" s="308"/>
      <c r="C56" s="308"/>
      <c r="D56" s="309"/>
    </row>
    <row r="57" spans="1:4">
      <c r="A57" s="328"/>
      <c r="B57" s="329"/>
      <c r="C57" s="329"/>
      <c r="D57" s="330"/>
    </row>
    <row r="58" spans="1:4">
      <c r="A58" s="328"/>
      <c r="B58" s="329"/>
      <c r="C58" s="329"/>
      <c r="D58" s="330"/>
    </row>
    <row r="59" spans="1:4" ht="5.25" customHeight="1" thickBot="1">
      <c r="A59" s="328"/>
      <c r="B59" s="329"/>
      <c r="C59" s="329"/>
      <c r="D59" s="330"/>
    </row>
    <row r="60" spans="1:4" ht="15" hidden="1" customHeight="1" thickBot="1">
      <c r="A60" s="328"/>
      <c r="B60" s="329"/>
      <c r="C60" s="329"/>
      <c r="D60" s="330"/>
    </row>
    <row r="61" spans="1:4" ht="15" hidden="1" thickBot="1">
      <c r="A61" s="328"/>
      <c r="B61" s="329"/>
      <c r="C61" s="329"/>
      <c r="D61" s="330"/>
    </row>
    <row r="62" spans="1:4" ht="15" hidden="1" thickBot="1">
      <c r="A62" s="328"/>
      <c r="B62" s="329"/>
      <c r="C62" s="329"/>
      <c r="D62" s="330"/>
    </row>
    <row r="63" spans="1:4" ht="15" hidden="1" thickBot="1">
      <c r="A63" s="328"/>
      <c r="B63" s="329"/>
      <c r="C63" s="329"/>
      <c r="D63" s="330"/>
    </row>
    <row r="64" spans="1:4" ht="15" hidden="1" thickBot="1">
      <c r="A64" s="331"/>
      <c r="B64" s="332"/>
      <c r="C64" s="332"/>
      <c r="D64" s="333"/>
    </row>
    <row r="65" spans="1:4" ht="38.25" customHeight="1" thickBot="1">
      <c r="A65" s="335" t="s">
        <v>221</v>
      </c>
      <c r="B65" s="336"/>
      <c r="C65" s="336"/>
      <c r="D65" s="338"/>
    </row>
    <row r="66" spans="1:4" ht="63.75" customHeight="1" thickBot="1">
      <c r="A66" s="335" t="s">
        <v>220</v>
      </c>
      <c r="B66" s="336"/>
      <c r="C66" s="337"/>
      <c r="D66" s="13" t="s">
        <v>218</v>
      </c>
    </row>
    <row r="67" spans="1:4" ht="15" thickBot="1">
      <c r="A67" s="322" t="s">
        <v>217</v>
      </c>
      <c r="B67" s="323"/>
      <c r="C67" s="334"/>
      <c r="D67" s="21">
        <v>1000000000</v>
      </c>
    </row>
    <row r="68" spans="1:4" ht="15" thickBot="1">
      <c r="A68" s="322" t="s">
        <v>216</v>
      </c>
      <c r="B68" s="323"/>
      <c r="C68" s="334"/>
      <c r="D68" s="21">
        <v>1000000000</v>
      </c>
    </row>
    <row r="69" spans="1:4" ht="18.75" customHeight="1" thickBot="1">
      <c r="A69" s="322" t="s">
        <v>215</v>
      </c>
      <c r="B69" s="323"/>
      <c r="C69" s="334"/>
      <c r="D69" s="21">
        <v>2000000000</v>
      </c>
    </row>
    <row r="70" spans="1:4" ht="51" customHeight="1" thickBot="1">
      <c r="A70" s="335" t="s">
        <v>219</v>
      </c>
      <c r="B70" s="336"/>
      <c r="C70" s="337"/>
      <c r="D70" s="13" t="s">
        <v>218</v>
      </c>
    </row>
    <row r="71" spans="1:4" ht="15" thickBot="1">
      <c r="A71" s="322" t="s">
        <v>217</v>
      </c>
      <c r="B71" s="323"/>
      <c r="C71" s="334"/>
      <c r="D71" s="21">
        <v>500000000</v>
      </c>
    </row>
    <row r="72" spans="1:4" ht="15" thickBot="1">
      <c r="A72" s="322" t="s">
        <v>216</v>
      </c>
      <c r="B72" s="323"/>
      <c r="C72" s="334"/>
      <c r="D72" s="21">
        <v>500000000</v>
      </c>
    </row>
    <row r="73" spans="1:4" ht="27" customHeight="1" thickBot="1">
      <c r="A73" s="322" t="s">
        <v>215</v>
      </c>
      <c r="B73" s="323"/>
      <c r="C73" s="334"/>
      <c r="D73" s="21">
        <v>1000000000</v>
      </c>
    </row>
    <row r="74" spans="1:4" ht="15" thickBot="1">
      <c r="A74" s="12"/>
      <c r="B74" s="319" t="s">
        <v>214</v>
      </c>
      <c r="C74" s="320"/>
      <c r="D74" s="321"/>
    </row>
    <row r="75" spans="1:4" ht="52.5" customHeight="1" thickBot="1">
      <c r="A75" s="322" t="s">
        <v>213</v>
      </c>
      <c r="B75" s="323"/>
      <c r="C75" s="323"/>
      <c r="D75" s="324"/>
    </row>
    <row r="76" spans="1:4" ht="15" thickBot="1">
      <c r="A76" s="12"/>
      <c r="B76" s="319" t="s">
        <v>212</v>
      </c>
      <c r="C76" s="320"/>
      <c r="D76" s="321"/>
    </row>
    <row r="77" spans="1:4" ht="24" customHeight="1" thickBot="1">
      <c r="A77" s="325" t="s">
        <v>22</v>
      </c>
      <c r="B77" s="326"/>
      <c r="C77" s="326"/>
      <c r="D77" s="327"/>
    </row>
    <row r="78" spans="1:4" ht="77.25" customHeight="1" thickBot="1">
      <c r="A78" s="301" t="s">
        <v>211</v>
      </c>
      <c r="B78" s="302"/>
      <c r="C78" s="302"/>
      <c r="D78" s="303"/>
    </row>
    <row r="79" spans="1:4" ht="49.5" customHeight="1" thickBot="1">
      <c r="A79" s="301" t="s">
        <v>210</v>
      </c>
      <c r="B79" s="302"/>
      <c r="C79" s="302"/>
      <c r="D79" s="303"/>
    </row>
    <row r="80" spans="1:4" ht="104.25" customHeight="1" thickBot="1">
      <c r="A80" s="301" t="s">
        <v>209</v>
      </c>
      <c r="B80" s="302"/>
      <c r="C80" s="302"/>
      <c r="D80" s="303"/>
    </row>
    <row r="81" spans="1:4" ht="118.5" customHeight="1" thickBot="1">
      <c r="A81" s="301" t="s">
        <v>208</v>
      </c>
      <c r="B81" s="302"/>
      <c r="C81" s="302"/>
      <c r="D81" s="303"/>
    </row>
    <row r="82" spans="1:4" ht="18.75" customHeight="1" thickBot="1">
      <c r="A82" s="301" t="s">
        <v>207</v>
      </c>
      <c r="B82" s="302"/>
      <c r="C82" s="302"/>
      <c r="D82" s="303"/>
    </row>
    <row r="83" spans="1:4" ht="75.75" customHeight="1" thickBot="1">
      <c r="A83" s="301" t="s">
        <v>491</v>
      </c>
      <c r="B83" s="302"/>
      <c r="C83" s="302"/>
      <c r="D83" s="303"/>
    </row>
    <row r="84" spans="1:4" ht="66" customHeight="1" thickBot="1">
      <c r="A84" s="301" t="s">
        <v>206</v>
      </c>
      <c r="B84" s="302"/>
      <c r="C84" s="302"/>
      <c r="D84" s="303"/>
    </row>
    <row r="85" spans="1:4" ht="55.5" customHeight="1" thickBot="1">
      <c r="A85" s="301" t="s">
        <v>205</v>
      </c>
      <c r="B85" s="302"/>
      <c r="C85" s="302"/>
      <c r="D85" s="303"/>
    </row>
    <row r="86" spans="1:4" ht="15.75" customHeight="1" thickBot="1">
      <c r="A86" s="301" t="s">
        <v>204</v>
      </c>
      <c r="B86" s="302"/>
      <c r="C86" s="302"/>
      <c r="D86" s="303"/>
    </row>
    <row r="87" spans="1:4" ht="80.25" customHeight="1" thickBot="1">
      <c r="A87" s="301" t="s">
        <v>203</v>
      </c>
      <c r="B87" s="302"/>
      <c r="C87" s="302"/>
      <c r="D87" s="303"/>
    </row>
    <row r="88" spans="1:4" ht="18" customHeight="1" thickBot="1">
      <c r="A88" s="301" t="s">
        <v>202</v>
      </c>
      <c r="B88" s="302"/>
      <c r="C88" s="302"/>
      <c r="D88" s="303"/>
    </row>
    <row r="89" spans="1:4" ht="51" customHeight="1" thickBot="1">
      <c r="A89" s="301" t="s">
        <v>201</v>
      </c>
      <c r="B89" s="302"/>
      <c r="C89" s="302"/>
      <c r="D89" s="303"/>
    </row>
    <row r="90" spans="1:4" ht="25.5" customHeight="1" thickBot="1">
      <c r="A90" s="301" t="s">
        <v>200</v>
      </c>
      <c r="B90" s="302"/>
      <c r="C90" s="302"/>
      <c r="D90" s="303"/>
    </row>
    <row r="91" spans="1:4" ht="45.75" customHeight="1" thickBot="1">
      <c r="A91" s="301" t="s">
        <v>199</v>
      </c>
      <c r="B91" s="302"/>
      <c r="C91" s="302"/>
      <c r="D91" s="303"/>
    </row>
    <row r="92" spans="1:4" ht="17.25" customHeight="1" thickBot="1">
      <c r="A92" s="304" t="s">
        <v>198</v>
      </c>
      <c r="B92" s="305"/>
      <c r="C92" s="305"/>
      <c r="D92" s="306"/>
    </row>
    <row r="93" spans="1:4" ht="37.5" customHeight="1">
      <c r="A93" s="316" t="s">
        <v>55</v>
      </c>
      <c r="B93" s="317"/>
      <c r="C93" s="317"/>
      <c r="D93" s="318"/>
    </row>
    <row r="94" spans="1:4">
      <c r="A94" s="313" t="s">
        <v>27</v>
      </c>
      <c r="B94" s="314"/>
      <c r="C94" s="314"/>
      <c r="D94" s="315"/>
    </row>
    <row r="95" spans="1:4">
      <c r="A95" s="313" t="s">
        <v>28</v>
      </c>
      <c r="B95" s="314"/>
      <c r="C95" s="314"/>
      <c r="D95" s="315"/>
    </row>
    <row r="96" spans="1:4" ht="25.5" customHeight="1">
      <c r="A96" s="313" t="s">
        <v>29</v>
      </c>
      <c r="B96" s="314"/>
      <c r="C96" s="314"/>
      <c r="D96" s="315"/>
    </row>
    <row r="97" spans="1:4">
      <c r="A97" s="313" t="s">
        <v>30</v>
      </c>
      <c r="B97" s="314"/>
      <c r="C97" s="314"/>
      <c r="D97" s="315"/>
    </row>
    <row r="98" spans="1:4" ht="25.5" customHeight="1">
      <c r="A98" s="313" t="s">
        <v>31</v>
      </c>
      <c r="B98" s="314"/>
      <c r="C98" s="314"/>
      <c r="D98" s="315"/>
    </row>
    <row r="99" spans="1:4">
      <c r="A99" s="313" t="s">
        <v>197</v>
      </c>
      <c r="B99" s="314"/>
      <c r="C99" s="314"/>
      <c r="D99" s="315"/>
    </row>
    <row r="100" spans="1:4" ht="35.25" customHeight="1" thickBot="1">
      <c r="A100" s="313" t="s">
        <v>32</v>
      </c>
      <c r="B100" s="314"/>
      <c r="C100" s="314"/>
      <c r="D100" s="315"/>
    </row>
    <row r="101" spans="1:4" ht="69.75" customHeight="1" thickBot="1">
      <c r="A101" s="301" t="s">
        <v>196</v>
      </c>
      <c r="B101" s="302"/>
      <c r="C101" s="302"/>
      <c r="D101" s="303"/>
    </row>
    <row r="102" spans="1:4" ht="15.75" customHeight="1" thickBot="1">
      <c r="A102" s="304" t="s">
        <v>195</v>
      </c>
      <c r="B102" s="305"/>
      <c r="C102" s="305"/>
      <c r="D102" s="306"/>
    </row>
    <row r="103" spans="1:4" ht="30.75" customHeight="1" thickBot="1">
      <c r="A103" s="301" t="s">
        <v>194</v>
      </c>
      <c r="B103" s="302"/>
      <c r="C103" s="302"/>
      <c r="D103" s="303"/>
    </row>
    <row r="104" spans="1:4" ht="65.25" customHeight="1" thickBot="1">
      <c r="A104" s="301" t="s">
        <v>193</v>
      </c>
      <c r="B104" s="302"/>
      <c r="C104" s="302"/>
      <c r="D104" s="303"/>
    </row>
    <row r="105" spans="1:4" ht="24" customHeight="1" thickBot="1">
      <c r="A105" s="304" t="s">
        <v>192</v>
      </c>
      <c r="B105" s="305"/>
      <c r="C105" s="305"/>
      <c r="D105" s="306"/>
    </row>
    <row r="106" spans="1:4" ht="67.5" customHeight="1" thickBot="1">
      <c r="A106" s="301" t="s">
        <v>191</v>
      </c>
      <c r="B106" s="302"/>
      <c r="C106" s="302"/>
      <c r="D106" s="303"/>
    </row>
    <row r="107" spans="1:4" ht="34.5" customHeight="1" thickBot="1">
      <c r="A107" s="301" t="s">
        <v>190</v>
      </c>
      <c r="B107" s="302"/>
      <c r="C107" s="302"/>
      <c r="D107" s="303"/>
    </row>
    <row r="108" spans="1:4" ht="21.75" customHeight="1">
      <c r="A108" s="307" t="s">
        <v>189</v>
      </c>
      <c r="B108" s="308"/>
      <c r="C108" s="308"/>
      <c r="D108" s="309"/>
    </row>
    <row r="109" spans="1:4" ht="32.25" customHeight="1" thickBot="1">
      <c r="A109" s="310" t="s">
        <v>188</v>
      </c>
      <c r="B109" s="311"/>
      <c r="C109" s="311"/>
      <c r="D109" s="312"/>
    </row>
    <row r="110" spans="1:4" ht="21" customHeight="1" thickBot="1">
      <c r="A110" s="304" t="s">
        <v>187</v>
      </c>
      <c r="B110" s="305"/>
      <c r="C110" s="305"/>
      <c r="D110" s="306"/>
    </row>
    <row r="111" spans="1:4" ht="36.75" customHeight="1" thickBot="1">
      <c r="A111" s="304" t="s">
        <v>186</v>
      </c>
      <c r="B111" s="305"/>
      <c r="C111" s="305"/>
      <c r="D111" s="306"/>
    </row>
    <row r="112" spans="1:4" ht="26.25" customHeight="1" thickBot="1">
      <c r="A112" s="304" t="s">
        <v>185</v>
      </c>
      <c r="B112" s="305"/>
      <c r="C112" s="305"/>
      <c r="D112" s="306"/>
    </row>
    <row r="113" spans="1:4" ht="60.75" customHeight="1" thickBot="1">
      <c r="A113" s="301" t="s">
        <v>184</v>
      </c>
      <c r="B113" s="302"/>
      <c r="C113" s="302"/>
      <c r="D113" s="303"/>
    </row>
    <row r="114" spans="1:4" ht="83.25" customHeight="1" thickBot="1">
      <c r="A114" s="301" t="s">
        <v>183</v>
      </c>
      <c r="B114" s="302"/>
      <c r="C114" s="302"/>
      <c r="D114" s="303"/>
    </row>
    <row r="115" spans="1:4" ht="21.75" customHeight="1" thickBot="1">
      <c r="A115" s="304" t="s">
        <v>182</v>
      </c>
      <c r="B115" s="305"/>
      <c r="C115" s="305"/>
      <c r="D115" s="306"/>
    </row>
    <row r="116" spans="1:4" ht="21" customHeight="1" thickBot="1">
      <c r="A116" s="304" t="s">
        <v>181</v>
      </c>
      <c r="B116" s="305"/>
      <c r="C116" s="305"/>
      <c r="D116" s="306"/>
    </row>
    <row r="117" spans="1:4" ht="61.5" customHeight="1" thickBot="1">
      <c r="A117" s="301" t="s">
        <v>180</v>
      </c>
      <c r="B117" s="302"/>
      <c r="C117" s="302"/>
      <c r="D117" s="303"/>
    </row>
    <row r="118" spans="1:4" ht="18.75" customHeight="1" thickBot="1">
      <c r="A118" s="301" t="s">
        <v>179</v>
      </c>
      <c r="B118" s="302"/>
      <c r="C118" s="302"/>
      <c r="D118" s="303"/>
    </row>
    <row r="119" spans="1:4" ht="9.75" customHeight="1" thickBot="1">
      <c r="A119" s="301" t="s">
        <v>178</v>
      </c>
      <c r="B119" s="302"/>
      <c r="C119" s="302"/>
      <c r="D119" s="303"/>
    </row>
    <row r="120" spans="1:4" ht="12.75" customHeight="1" thickBot="1">
      <c r="A120" s="301" t="s">
        <v>177</v>
      </c>
      <c r="B120" s="302"/>
      <c r="C120" s="302"/>
      <c r="D120" s="303"/>
    </row>
    <row r="121" spans="1:4" ht="67.5" customHeight="1" thickBot="1">
      <c r="A121" s="301" t="s">
        <v>176</v>
      </c>
      <c r="B121" s="302"/>
      <c r="C121" s="302"/>
      <c r="D121" s="303"/>
    </row>
    <row r="122" spans="1:4" ht="63" customHeight="1" thickBot="1">
      <c r="A122" s="301" t="s">
        <v>175</v>
      </c>
      <c r="B122" s="302"/>
      <c r="C122" s="302"/>
      <c r="D122" s="303"/>
    </row>
    <row r="123" spans="1:4" ht="20.25" customHeight="1" thickBot="1">
      <c r="A123" s="304" t="s">
        <v>174</v>
      </c>
      <c r="B123" s="305"/>
      <c r="C123" s="305"/>
      <c r="D123" s="306"/>
    </row>
    <row r="124" spans="1:4" ht="74.25" customHeight="1" thickBot="1">
      <c r="A124" s="301" t="s">
        <v>173</v>
      </c>
      <c r="B124" s="302"/>
      <c r="C124" s="302"/>
      <c r="D124" s="303"/>
    </row>
    <row r="125" spans="1:4" ht="62.25" customHeight="1" thickBot="1">
      <c r="A125" s="301" t="s">
        <v>172</v>
      </c>
      <c r="B125" s="302"/>
      <c r="C125" s="302"/>
      <c r="D125" s="303"/>
    </row>
    <row r="126" spans="1:4" ht="87.75" customHeight="1" thickBot="1">
      <c r="A126" s="301" t="s">
        <v>171</v>
      </c>
      <c r="B126" s="302"/>
      <c r="C126" s="302"/>
      <c r="D126" s="303"/>
    </row>
    <row r="127" spans="1:4" ht="57" customHeight="1" thickBot="1">
      <c r="A127" s="301" t="s">
        <v>170</v>
      </c>
      <c r="B127" s="302"/>
      <c r="C127" s="302"/>
      <c r="D127" s="303"/>
    </row>
    <row r="128" spans="1:4">
      <c r="A128" s="11"/>
    </row>
  </sheetData>
  <mergeCells count="125">
    <mergeCell ref="A3:D3"/>
    <mergeCell ref="A5:D5"/>
    <mergeCell ref="A2:D2"/>
    <mergeCell ref="A4:D4"/>
    <mergeCell ref="A12:D12"/>
    <mergeCell ref="A13:D13"/>
    <mergeCell ref="A14:D14"/>
    <mergeCell ref="A7:D7"/>
    <mergeCell ref="A8:D8"/>
    <mergeCell ref="A10:D10"/>
    <mergeCell ref="A11:D11"/>
    <mergeCell ref="A6:D6"/>
    <mergeCell ref="A9:D9"/>
    <mergeCell ref="A15:D15"/>
    <mergeCell ref="A16:D16"/>
    <mergeCell ref="A17:D17"/>
    <mergeCell ref="A34:B34"/>
    <mergeCell ref="A35:B35"/>
    <mergeCell ref="A36:B36"/>
    <mergeCell ref="A18:D18"/>
    <mergeCell ref="A19:D19"/>
    <mergeCell ref="A20:D20"/>
    <mergeCell ref="A21:D21"/>
    <mergeCell ref="A22:D26"/>
    <mergeCell ref="A27:D27"/>
    <mergeCell ref="A46:B46"/>
    <mergeCell ref="C46:D46"/>
    <mergeCell ref="A37:B37"/>
    <mergeCell ref="A38:B38"/>
    <mergeCell ref="A39:D39"/>
    <mergeCell ref="A28:B29"/>
    <mergeCell ref="C28:D28"/>
    <mergeCell ref="A30:B30"/>
    <mergeCell ref="A31:B31"/>
    <mergeCell ref="A32:B32"/>
    <mergeCell ref="A33:B33"/>
    <mergeCell ref="A40:D40"/>
    <mergeCell ref="A41:D41"/>
    <mergeCell ref="A42:B42"/>
    <mergeCell ref="C42:D42"/>
    <mergeCell ref="A43:B43"/>
    <mergeCell ref="C43:D43"/>
    <mergeCell ref="A44:B44"/>
    <mergeCell ref="C44:D44"/>
    <mergeCell ref="A45:B45"/>
    <mergeCell ref="C45:D45"/>
    <mergeCell ref="A47:B47"/>
    <mergeCell ref="C47:D47"/>
    <mergeCell ref="A48:D48"/>
    <mergeCell ref="A49:D49"/>
    <mergeCell ref="A50:D50"/>
    <mergeCell ref="A51:B51"/>
    <mergeCell ref="C51:D51"/>
    <mergeCell ref="A55:B55"/>
    <mergeCell ref="A52:B52"/>
    <mergeCell ref="C52:D52"/>
    <mergeCell ref="A53:B53"/>
    <mergeCell ref="C53:D53"/>
    <mergeCell ref="A54:B54"/>
    <mergeCell ref="C54:D54"/>
    <mergeCell ref="C55:D55"/>
    <mergeCell ref="A56:D64"/>
    <mergeCell ref="A67:C67"/>
    <mergeCell ref="A80:D80"/>
    <mergeCell ref="A81:D81"/>
    <mergeCell ref="A82:D82"/>
    <mergeCell ref="A68:C68"/>
    <mergeCell ref="A69:C69"/>
    <mergeCell ref="A71:C71"/>
    <mergeCell ref="A72:C72"/>
    <mergeCell ref="A73:C73"/>
    <mergeCell ref="A70:C70"/>
    <mergeCell ref="A65:D65"/>
    <mergeCell ref="A66:C66"/>
    <mergeCell ref="A86:D86"/>
    <mergeCell ref="A87:D87"/>
    <mergeCell ref="A88:D88"/>
    <mergeCell ref="A89:D89"/>
    <mergeCell ref="A90:D90"/>
    <mergeCell ref="A83:D83"/>
    <mergeCell ref="A84:D84"/>
    <mergeCell ref="A85:D85"/>
    <mergeCell ref="B74:D74"/>
    <mergeCell ref="A75:D75"/>
    <mergeCell ref="B76:D76"/>
    <mergeCell ref="A77:D77"/>
    <mergeCell ref="A78:D78"/>
    <mergeCell ref="A79:D79"/>
    <mergeCell ref="A99:D99"/>
    <mergeCell ref="A100:D100"/>
    <mergeCell ref="A113:D113"/>
    <mergeCell ref="A112:D112"/>
    <mergeCell ref="A91:D91"/>
    <mergeCell ref="A101:D101"/>
    <mergeCell ref="A102:D102"/>
    <mergeCell ref="A103:D103"/>
    <mergeCell ref="A104:D104"/>
    <mergeCell ref="A105:D105"/>
    <mergeCell ref="A92:D92"/>
    <mergeCell ref="A93:D93"/>
    <mergeCell ref="A94:D94"/>
    <mergeCell ref="A95:D95"/>
    <mergeCell ref="A96:D96"/>
    <mergeCell ref="A106:D106"/>
    <mergeCell ref="A97:D97"/>
    <mergeCell ref="A98:D98"/>
    <mergeCell ref="A125:D125"/>
    <mergeCell ref="A126:D126"/>
    <mergeCell ref="A127:D127"/>
    <mergeCell ref="A119:D119"/>
    <mergeCell ref="A120:D120"/>
    <mergeCell ref="A121:D121"/>
    <mergeCell ref="A122:D122"/>
    <mergeCell ref="A123:D123"/>
    <mergeCell ref="A124:D124"/>
    <mergeCell ref="A114:D114"/>
    <mergeCell ref="A115:D115"/>
    <mergeCell ref="A116:D116"/>
    <mergeCell ref="A117:D117"/>
    <mergeCell ref="A118:D118"/>
    <mergeCell ref="A107:D107"/>
    <mergeCell ref="A108:D108"/>
    <mergeCell ref="A109:D109"/>
    <mergeCell ref="A110:D110"/>
    <mergeCell ref="A111:D1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F95"/>
  <sheetViews>
    <sheetView showGridLines="0" topLeftCell="A43" zoomScale="80" zoomScaleNormal="80" workbookViewId="0">
      <selection activeCell="A49" sqref="A49:E49"/>
    </sheetView>
  </sheetViews>
  <sheetFormatPr baseColWidth="10" defaultColWidth="11.453125" defaultRowHeight="14.5"/>
  <cols>
    <col min="1" max="1" width="35.90625" style="5" customWidth="1"/>
    <col min="2" max="2" width="127.36328125" style="5" customWidth="1"/>
    <col min="3" max="5" width="11.453125" style="5"/>
    <col min="6" max="6" width="29.54296875" style="5" customWidth="1"/>
    <col min="7" max="16384" width="11.453125" style="5"/>
  </cols>
  <sheetData>
    <row r="1" spans="1:5" s="23" customFormat="1">
      <c r="A1" s="25"/>
    </row>
    <row r="2" spans="1:5" s="23" customFormat="1" ht="42.75" customHeight="1">
      <c r="A2" s="279" t="s">
        <v>542</v>
      </c>
      <c r="B2" s="279"/>
      <c r="C2" s="279"/>
      <c r="D2" s="279"/>
      <c r="E2" s="279"/>
    </row>
    <row r="3" spans="1:5" s="23" customFormat="1" ht="57" customHeight="1">
      <c r="A3" s="280" t="s">
        <v>556</v>
      </c>
      <c r="B3" s="279"/>
      <c r="C3" s="279"/>
      <c r="D3" s="279"/>
      <c r="E3" s="279"/>
    </row>
    <row r="4" spans="1:5" s="23" customFormat="1" ht="27" customHeight="1">
      <c r="A4" s="279" t="s">
        <v>541</v>
      </c>
      <c r="B4" s="279"/>
      <c r="C4" s="279"/>
      <c r="D4" s="279"/>
      <c r="E4" s="279"/>
    </row>
    <row r="5" spans="1:5" s="23" customFormat="1" ht="46.5" customHeight="1">
      <c r="A5" s="281" t="s">
        <v>543</v>
      </c>
      <c r="B5" s="281"/>
      <c r="C5" s="281"/>
      <c r="D5" s="281"/>
      <c r="E5" s="281"/>
    </row>
    <row r="6" spans="1:5" s="23" customFormat="1">
      <c r="A6" s="25"/>
    </row>
    <row r="7" spans="1:5" s="23" customFormat="1">
      <c r="A7" s="25"/>
    </row>
    <row r="8" spans="1:5" ht="31.5" customHeight="1">
      <c r="A8" s="372" t="s">
        <v>657</v>
      </c>
      <c r="B8" s="372"/>
      <c r="C8" s="372"/>
      <c r="D8" s="372"/>
      <c r="E8" s="372"/>
    </row>
    <row r="9" spans="1:5" ht="106.5" customHeight="1">
      <c r="A9" s="372" t="s">
        <v>536</v>
      </c>
      <c r="B9" s="372"/>
      <c r="C9" s="372"/>
      <c r="D9" s="372"/>
      <c r="E9" s="372"/>
    </row>
    <row r="10" spans="1:5" ht="53.25" customHeight="1">
      <c r="A10" s="34" t="s">
        <v>544</v>
      </c>
      <c r="B10" s="254" t="s">
        <v>558</v>
      </c>
      <c r="C10" s="254"/>
      <c r="D10" s="254"/>
      <c r="E10" s="254"/>
    </row>
    <row r="11" spans="1:5" ht="53.25" customHeight="1">
      <c r="A11" s="34" t="s">
        <v>545</v>
      </c>
      <c r="B11" s="254" t="s">
        <v>546</v>
      </c>
      <c r="C11" s="254"/>
      <c r="D11" s="254"/>
      <c r="E11" s="254"/>
    </row>
    <row r="12" spans="1:5" ht="30.75" customHeight="1">
      <c r="A12" s="253" t="s">
        <v>282</v>
      </c>
      <c r="B12" s="253"/>
      <c r="C12" s="253"/>
      <c r="D12" s="253"/>
      <c r="E12" s="253"/>
    </row>
    <row r="13" spans="1:5" ht="24" customHeight="1">
      <c r="A13" s="255" t="s">
        <v>0</v>
      </c>
      <c r="B13" s="255"/>
      <c r="C13" s="255"/>
      <c r="D13" s="255"/>
      <c r="E13" s="255"/>
    </row>
    <row r="14" spans="1:5" ht="66.75" customHeight="1">
      <c r="A14" s="238" t="s">
        <v>487</v>
      </c>
      <c r="B14" s="239"/>
      <c r="C14" s="239"/>
      <c r="D14" s="239"/>
      <c r="E14" s="240"/>
    </row>
    <row r="15" spans="1:5">
      <c r="A15" s="373" t="s">
        <v>486</v>
      </c>
      <c r="B15" s="374"/>
      <c r="C15" s="374"/>
      <c r="D15" s="374"/>
      <c r="E15" s="374"/>
    </row>
    <row r="16" spans="1:5" ht="40.5" customHeight="1">
      <c r="A16" s="254" t="s">
        <v>485</v>
      </c>
      <c r="B16" s="254"/>
      <c r="C16" s="254"/>
      <c r="D16" s="254"/>
      <c r="E16" s="254"/>
    </row>
    <row r="17" spans="1:6" ht="20.149999999999999" customHeight="1">
      <c r="A17" s="255" t="s">
        <v>152</v>
      </c>
      <c r="B17" s="255"/>
      <c r="C17" s="255"/>
      <c r="D17" s="255"/>
      <c r="E17" s="255"/>
    </row>
    <row r="18" spans="1:6" ht="20.149999999999999" customHeight="1">
      <c r="A18" s="253" t="s">
        <v>484</v>
      </c>
      <c r="B18" s="253"/>
      <c r="C18" s="253"/>
      <c r="D18" s="253"/>
      <c r="E18" s="253"/>
    </row>
    <row r="19" spans="1:6" ht="20.149999999999999" customHeight="1">
      <c r="A19" s="255" t="s">
        <v>154</v>
      </c>
      <c r="B19" s="255"/>
      <c r="C19" s="255"/>
      <c r="D19" s="255"/>
      <c r="E19" s="255"/>
    </row>
    <row r="20" spans="1:6" ht="20.149999999999999" customHeight="1">
      <c r="A20" s="253" t="s">
        <v>483</v>
      </c>
      <c r="B20" s="253"/>
      <c r="C20" s="253"/>
      <c r="D20" s="253"/>
      <c r="E20" s="253"/>
    </row>
    <row r="21" spans="1:6" ht="20.149999999999999" customHeight="1">
      <c r="A21" s="255" t="s">
        <v>482</v>
      </c>
      <c r="B21" s="255"/>
      <c r="C21" s="255"/>
      <c r="D21" s="255"/>
      <c r="E21" s="255"/>
    </row>
    <row r="22" spans="1:6" ht="26.25" customHeight="1">
      <c r="A22" s="254" t="s">
        <v>540</v>
      </c>
      <c r="B22" s="254"/>
      <c r="C22" s="254"/>
      <c r="D22" s="254"/>
      <c r="E22" s="254"/>
      <c r="F22" s="31"/>
    </row>
    <row r="23" spans="1:6" ht="20.149999999999999" customHeight="1">
      <c r="A23" s="255" t="s">
        <v>481</v>
      </c>
      <c r="B23" s="255"/>
      <c r="C23" s="255"/>
      <c r="D23" s="255"/>
      <c r="E23" s="255"/>
    </row>
    <row r="24" spans="1:6">
      <c r="A24" s="255" t="s">
        <v>480</v>
      </c>
      <c r="B24" s="255"/>
      <c r="C24" s="255"/>
      <c r="D24" s="255"/>
      <c r="E24" s="255"/>
    </row>
    <row r="25" spans="1:6" ht="76.25" customHeight="1">
      <c r="A25" s="253" t="s">
        <v>658</v>
      </c>
      <c r="B25" s="253"/>
      <c r="C25" s="253"/>
      <c r="D25" s="253"/>
      <c r="E25" s="253"/>
    </row>
    <row r="26" spans="1:6" ht="30" customHeight="1">
      <c r="A26" s="288" t="s">
        <v>479</v>
      </c>
      <c r="B26" s="288"/>
      <c r="C26" s="288"/>
      <c r="D26" s="288"/>
      <c r="E26" s="288"/>
    </row>
    <row r="27" spans="1:6" ht="27" customHeight="1">
      <c r="A27" s="293" t="s">
        <v>478</v>
      </c>
      <c r="B27" s="294"/>
      <c r="C27" s="294"/>
      <c r="D27" s="294"/>
      <c r="E27" s="295"/>
    </row>
    <row r="28" spans="1:6" ht="35" customHeight="1">
      <c r="A28" s="369" t="s">
        <v>477</v>
      </c>
      <c r="B28" s="370"/>
      <c r="C28" s="370"/>
      <c r="D28" s="370"/>
      <c r="E28" s="371"/>
    </row>
    <row r="29" spans="1:6" ht="15" customHeight="1">
      <c r="A29" s="262" t="s">
        <v>476</v>
      </c>
      <c r="B29" s="263"/>
      <c r="C29" s="263"/>
      <c r="D29" s="263"/>
      <c r="E29" s="264"/>
    </row>
    <row r="30" spans="1:6" ht="40.5" customHeight="1">
      <c r="A30" s="293" t="s">
        <v>475</v>
      </c>
      <c r="B30" s="294"/>
      <c r="C30" s="294"/>
      <c r="D30" s="294"/>
      <c r="E30" s="295"/>
    </row>
    <row r="31" spans="1:6" ht="27" customHeight="1">
      <c r="A31" s="256" t="s">
        <v>474</v>
      </c>
      <c r="B31" s="257"/>
      <c r="C31" s="257"/>
      <c r="D31" s="257"/>
      <c r="E31" s="258"/>
    </row>
    <row r="32" spans="1:6" ht="15.75" customHeight="1">
      <c r="A32" s="259" t="s">
        <v>473</v>
      </c>
      <c r="B32" s="260"/>
      <c r="C32" s="260"/>
      <c r="D32" s="260"/>
      <c r="E32" s="261"/>
    </row>
    <row r="33" spans="1:6" ht="40.5" customHeight="1">
      <c r="A33" s="290" t="s">
        <v>472</v>
      </c>
      <c r="B33" s="291"/>
      <c r="C33" s="291"/>
      <c r="D33" s="291"/>
      <c r="E33" s="292"/>
    </row>
    <row r="34" spans="1:6" ht="15.75" customHeight="1">
      <c r="A34" s="254" t="s">
        <v>471</v>
      </c>
      <c r="B34" s="254"/>
      <c r="C34" s="254"/>
      <c r="D34" s="254"/>
      <c r="E34" s="254"/>
    </row>
    <row r="35" spans="1:6" ht="27" customHeight="1">
      <c r="A35" s="253" t="s">
        <v>470</v>
      </c>
      <c r="B35" s="253"/>
      <c r="C35" s="253"/>
      <c r="D35" s="253"/>
      <c r="E35" s="253"/>
    </row>
    <row r="36" spans="1:6">
      <c r="A36" s="254" t="s">
        <v>466</v>
      </c>
      <c r="B36" s="254"/>
      <c r="C36" s="254"/>
      <c r="D36" s="254"/>
      <c r="E36" s="254"/>
    </row>
    <row r="37" spans="1:6" ht="40.5" customHeight="1">
      <c r="A37" s="253" t="s">
        <v>526</v>
      </c>
      <c r="B37" s="253"/>
      <c r="C37" s="253"/>
      <c r="D37" s="253"/>
      <c r="E37" s="253"/>
    </row>
    <row r="38" spans="1:6" ht="27" customHeight="1">
      <c r="A38" s="253" t="s">
        <v>538</v>
      </c>
      <c r="B38" s="253"/>
      <c r="C38" s="253"/>
      <c r="D38" s="253"/>
      <c r="E38" s="253"/>
    </row>
    <row r="39" spans="1:6" ht="75" customHeight="1">
      <c r="A39" s="254" t="s">
        <v>762</v>
      </c>
      <c r="B39" s="254"/>
      <c r="C39" s="254"/>
      <c r="D39" s="254"/>
      <c r="E39" s="254"/>
      <c r="F39" s="26"/>
    </row>
    <row r="40" spans="1:6" ht="25.5" customHeight="1">
      <c r="A40" s="254" t="s">
        <v>469</v>
      </c>
      <c r="B40" s="254"/>
      <c r="C40" s="254"/>
      <c r="D40" s="254"/>
      <c r="E40" s="254"/>
    </row>
    <row r="41" spans="1:6" ht="66.75" customHeight="1">
      <c r="A41" s="254" t="s">
        <v>468</v>
      </c>
      <c r="B41" s="254"/>
      <c r="C41" s="254"/>
      <c r="D41" s="254"/>
      <c r="E41" s="254"/>
    </row>
    <row r="42" spans="1:6" ht="25.5" customHeight="1">
      <c r="A42" s="254" t="s">
        <v>467</v>
      </c>
      <c r="B42" s="254"/>
      <c r="C42" s="254"/>
      <c r="D42" s="254"/>
      <c r="E42" s="254"/>
    </row>
    <row r="43" spans="1:6" ht="28.5" customHeight="1">
      <c r="A43" s="254" t="s">
        <v>465</v>
      </c>
      <c r="B43" s="254"/>
      <c r="C43" s="254"/>
      <c r="D43" s="254"/>
      <c r="E43" s="254"/>
    </row>
    <row r="44" spans="1:6" ht="38.25" customHeight="1">
      <c r="A44" s="254" t="s">
        <v>464</v>
      </c>
      <c r="B44" s="254"/>
      <c r="C44" s="254"/>
      <c r="D44" s="254"/>
      <c r="E44" s="254"/>
    </row>
    <row r="45" spans="1:6" ht="36.75" customHeight="1">
      <c r="A45" s="254" t="s">
        <v>659</v>
      </c>
      <c r="B45" s="254"/>
      <c r="C45" s="254"/>
      <c r="D45" s="254"/>
      <c r="E45" s="254"/>
    </row>
    <row r="46" spans="1:6" ht="57.65" customHeight="1">
      <c r="A46" s="254" t="s">
        <v>463</v>
      </c>
      <c r="B46" s="254"/>
      <c r="C46" s="254"/>
      <c r="D46" s="254"/>
      <c r="E46" s="254"/>
    </row>
    <row r="47" spans="1:6" ht="38.25" customHeight="1">
      <c r="A47" s="254" t="s">
        <v>527</v>
      </c>
      <c r="B47" s="254"/>
      <c r="C47" s="254"/>
      <c r="D47" s="254"/>
      <c r="E47" s="254"/>
    </row>
    <row r="48" spans="1:6" ht="20.149999999999999" customHeight="1">
      <c r="A48" s="254" t="s">
        <v>462</v>
      </c>
      <c r="B48" s="254"/>
      <c r="C48" s="254"/>
      <c r="D48" s="254"/>
      <c r="E48" s="254"/>
    </row>
    <row r="49" spans="1:5" ht="20.149999999999999" customHeight="1">
      <c r="A49" s="368" t="s">
        <v>1401</v>
      </c>
      <c r="B49" s="368"/>
      <c r="C49" s="368"/>
      <c r="D49" s="368"/>
      <c r="E49" s="368"/>
    </row>
    <row r="50" spans="1:5" ht="20.149999999999999" customHeight="1">
      <c r="A50" s="254" t="s">
        <v>461</v>
      </c>
      <c r="B50" s="254"/>
      <c r="C50" s="254"/>
      <c r="D50" s="254"/>
      <c r="E50" s="254"/>
    </row>
    <row r="51" spans="1:5" ht="38.25" customHeight="1">
      <c r="A51" s="254" t="s">
        <v>460</v>
      </c>
      <c r="B51" s="254"/>
      <c r="C51" s="254"/>
      <c r="D51" s="254"/>
      <c r="E51" s="254"/>
    </row>
    <row r="52" spans="1:5" ht="20.149999999999999" customHeight="1">
      <c r="A52" s="254" t="s">
        <v>660</v>
      </c>
      <c r="B52" s="254"/>
      <c r="C52" s="254"/>
      <c r="D52" s="254"/>
      <c r="E52" s="254"/>
    </row>
    <row r="53" spans="1:5" ht="20.149999999999999" customHeight="1">
      <c r="A53" s="254" t="s">
        <v>459</v>
      </c>
      <c r="B53" s="254"/>
      <c r="C53" s="254"/>
      <c r="D53" s="254"/>
      <c r="E53" s="254"/>
    </row>
    <row r="54" spans="1:5" ht="20.149999999999999" customHeight="1">
      <c r="A54" s="254" t="s">
        <v>528</v>
      </c>
      <c r="B54" s="254"/>
      <c r="C54" s="254"/>
      <c r="D54" s="254"/>
      <c r="E54" s="254"/>
    </row>
    <row r="55" spans="1:5" ht="20.149999999999999" customHeight="1">
      <c r="A55" s="255" t="s">
        <v>212</v>
      </c>
      <c r="B55" s="255"/>
      <c r="C55" s="255"/>
      <c r="D55" s="255"/>
      <c r="E55" s="255"/>
    </row>
    <row r="56" spans="1:5" ht="27" customHeight="1">
      <c r="A56" s="253" t="s">
        <v>22</v>
      </c>
      <c r="B56" s="253"/>
      <c r="C56" s="253"/>
      <c r="D56" s="253"/>
      <c r="E56" s="253"/>
    </row>
    <row r="57" spans="1:5" ht="60" customHeight="1">
      <c r="A57" s="253" t="s">
        <v>547</v>
      </c>
      <c r="B57" s="253"/>
      <c r="C57" s="253"/>
      <c r="D57" s="253"/>
      <c r="E57" s="253"/>
    </row>
    <row r="58" spans="1:5" ht="40.5" customHeight="1">
      <c r="A58" s="254" t="s">
        <v>458</v>
      </c>
      <c r="B58" s="254"/>
      <c r="C58" s="254"/>
      <c r="D58" s="254"/>
      <c r="E58" s="254"/>
    </row>
    <row r="59" spans="1:5" ht="54" customHeight="1">
      <c r="A59" s="254" t="s">
        <v>516</v>
      </c>
      <c r="B59" s="254"/>
      <c r="C59" s="254"/>
      <c r="D59" s="254"/>
      <c r="E59" s="254"/>
    </row>
    <row r="60" spans="1:5" ht="52.5" customHeight="1">
      <c r="A60" s="254" t="s">
        <v>548</v>
      </c>
      <c r="B60" s="254"/>
      <c r="C60" s="254"/>
      <c r="D60" s="254"/>
      <c r="E60" s="254"/>
    </row>
    <row r="61" spans="1:5" ht="72.75" customHeight="1">
      <c r="A61" s="254" t="s">
        <v>549</v>
      </c>
      <c r="B61" s="254"/>
      <c r="C61" s="254"/>
      <c r="D61" s="254"/>
      <c r="E61" s="254"/>
    </row>
    <row r="62" spans="1:5" ht="61.5" customHeight="1">
      <c r="A62" s="254" t="s">
        <v>550</v>
      </c>
      <c r="B62" s="254"/>
      <c r="C62" s="254"/>
      <c r="D62" s="254"/>
      <c r="E62" s="254"/>
    </row>
    <row r="63" spans="1:5" ht="25.5" customHeight="1">
      <c r="A63" s="254" t="s">
        <v>457</v>
      </c>
      <c r="B63" s="254"/>
      <c r="C63" s="254"/>
      <c r="D63" s="254"/>
      <c r="E63" s="254"/>
    </row>
    <row r="64" spans="1:5" ht="53.25" customHeight="1">
      <c r="A64" s="254" t="s">
        <v>196</v>
      </c>
      <c r="B64" s="254"/>
      <c r="C64" s="254"/>
      <c r="D64" s="254"/>
      <c r="E64" s="254"/>
    </row>
    <row r="65" spans="1:5" ht="49.5" customHeight="1">
      <c r="A65" s="254" t="s">
        <v>456</v>
      </c>
      <c r="B65" s="254"/>
      <c r="C65" s="254"/>
      <c r="D65" s="254"/>
      <c r="E65" s="254"/>
    </row>
    <row r="66" spans="1:5" ht="58.5" customHeight="1">
      <c r="A66" s="254" t="s">
        <v>455</v>
      </c>
      <c r="B66" s="254"/>
      <c r="C66" s="254"/>
      <c r="D66" s="254"/>
      <c r="E66" s="254"/>
    </row>
    <row r="67" spans="1:5" ht="39" customHeight="1">
      <c r="A67" s="254" t="s">
        <v>401</v>
      </c>
      <c r="B67" s="254"/>
      <c r="C67" s="254"/>
      <c r="D67" s="254"/>
      <c r="E67" s="254"/>
    </row>
    <row r="68" spans="1:5" ht="85.5" customHeight="1">
      <c r="A68" s="254" t="s">
        <v>454</v>
      </c>
      <c r="B68" s="254"/>
      <c r="C68" s="254"/>
      <c r="D68" s="254"/>
      <c r="E68" s="254"/>
    </row>
    <row r="69" spans="1:5" ht="96.65" customHeight="1">
      <c r="A69" s="254" t="s">
        <v>551</v>
      </c>
      <c r="B69" s="254"/>
      <c r="C69" s="254"/>
      <c r="D69" s="254"/>
      <c r="E69" s="254"/>
    </row>
    <row r="70" spans="1:5" ht="57.75" customHeight="1">
      <c r="A70" s="254" t="s">
        <v>517</v>
      </c>
      <c r="B70" s="254"/>
      <c r="C70" s="254"/>
      <c r="D70" s="254"/>
      <c r="E70" s="254"/>
    </row>
    <row r="71" spans="1:5" ht="63" customHeight="1">
      <c r="A71" s="254" t="s">
        <v>453</v>
      </c>
      <c r="B71" s="254"/>
      <c r="C71" s="254"/>
      <c r="D71" s="254"/>
      <c r="E71" s="254"/>
    </row>
    <row r="72" spans="1:5" ht="46.5" customHeight="1">
      <c r="A72" s="254" t="s">
        <v>405</v>
      </c>
      <c r="B72" s="254"/>
      <c r="C72" s="254"/>
      <c r="D72" s="254"/>
      <c r="E72" s="254"/>
    </row>
    <row r="73" spans="1:5" ht="79.5" customHeight="1">
      <c r="A73" s="254" t="s">
        <v>452</v>
      </c>
      <c r="B73" s="254"/>
      <c r="C73" s="254"/>
      <c r="D73" s="254"/>
      <c r="E73" s="254"/>
    </row>
    <row r="74" spans="1:5" ht="38.25" customHeight="1">
      <c r="A74" s="254" t="s">
        <v>451</v>
      </c>
      <c r="B74" s="254"/>
      <c r="C74" s="254"/>
      <c r="D74" s="254"/>
      <c r="E74" s="254"/>
    </row>
    <row r="75" spans="1:5" ht="66.75" customHeight="1">
      <c r="A75" s="254" t="s">
        <v>450</v>
      </c>
      <c r="B75" s="254"/>
      <c r="C75" s="254"/>
      <c r="D75" s="254"/>
      <c r="E75" s="254"/>
    </row>
    <row r="76" spans="1:5" ht="45.75" customHeight="1">
      <c r="A76" s="254" t="s">
        <v>449</v>
      </c>
      <c r="B76" s="254"/>
      <c r="C76" s="254"/>
      <c r="D76" s="254"/>
      <c r="E76" s="254"/>
    </row>
    <row r="77" spans="1:5" ht="65.25" customHeight="1">
      <c r="A77" s="254" t="s">
        <v>552</v>
      </c>
      <c r="B77" s="254"/>
      <c r="C77" s="254"/>
      <c r="D77" s="254"/>
      <c r="E77" s="254"/>
    </row>
    <row r="78" spans="1:5" ht="47" customHeight="1">
      <c r="A78" s="254" t="s">
        <v>553</v>
      </c>
      <c r="B78" s="254"/>
      <c r="C78" s="254"/>
      <c r="D78" s="254"/>
      <c r="E78" s="254"/>
    </row>
    <row r="79" spans="1:5" ht="59.75" customHeight="1">
      <c r="A79" s="254" t="s">
        <v>661</v>
      </c>
      <c r="B79" s="254"/>
      <c r="C79" s="254"/>
      <c r="D79" s="254"/>
      <c r="E79" s="254"/>
    </row>
    <row r="80" spans="1:5" ht="44" customHeight="1">
      <c r="A80" s="254" t="s">
        <v>662</v>
      </c>
      <c r="B80" s="254"/>
      <c r="C80" s="254"/>
      <c r="D80" s="254"/>
      <c r="E80" s="254"/>
    </row>
    <row r="81" spans="1:5" ht="31.25" customHeight="1">
      <c r="A81" s="255" t="s">
        <v>448</v>
      </c>
      <c r="B81" s="255"/>
      <c r="C81" s="255"/>
      <c r="D81" s="255"/>
      <c r="E81" s="255"/>
    </row>
    <row r="82" spans="1:5" ht="27" customHeight="1">
      <c r="A82" s="253" t="s">
        <v>50</v>
      </c>
      <c r="B82" s="253"/>
      <c r="C82" s="253"/>
      <c r="D82" s="253"/>
      <c r="E82" s="253"/>
    </row>
    <row r="83" spans="1:5" ht="27" customHeight="1">
      <c r="A83" s="253" t="s">
        <v>51</v>
      </c>
      <c r="B83" s="253"/>
      <c r="C83" s="253"/>
      <c r="D83" s="253"/>
      <c r="E83" s="253"/>
    </row>
    <row r="84" spans="1:5" ht="23.25" customHeight="1">
      <c r="A84" s="253" t="s">
        <v>52</v>
      </c>
      <c r="B84" s="253"/>
      <c r="C84" s="253"/>
      <c r="D84" s="253"/>
      <c r="E84" s="253"/>
    </row>
    <row r="85" spans="1:5" ht="27" customHeight="1">
      <c r="A85" s="253" t="s">
        <v>447</v>
      </c>
      <c r="B85" s="253"/>
      <c r="C85" s="253"/>
      <c r="D85" s="253"/>
      <c r="E85" s="253"/>
    </row>
    <row r="86" spans="1:5" ht="39.75" customHeight="1">
      <c r="A86" s="254" t="s">
        <v>446</v>
      </c>
      <c r="B86" s="254"/>
      <c r="C86" s="254"/>
      <c r="D86" s="254"/>
      <c r="E86" s="254"/>
    </row>
    <row r="87" spans="1:5" ht="39.75" customHeight="1">
      <c r="A87" s="254" t="s">
        <v>445</v>
      </c>
      <c r="B87" s="254"/>
      <c r="C87" s="254"/>
      <c r="D87" s="254"/>
      <c r="E87" s="254"/>
    </row>
    <row r="88" spans="1:5" ht="69" customHeight="1">
      <c r="A88" s="254" t="s">
        <v>444</v>
      </c>
      <c r="B88" s="254"/>
      <c r="C88" s="254"/>
      <c r="D88" s="254"/>
      <c r="E88" s="254"/>
    </row>
    <row r="89" spans="1:5" ht="22.25" customHeight="1">
      <c r="A89" s="254" t="s">
        <v>554</v>
      </c>
      <c r="B89" s="254"/>
      <c r="C89" s="254"/>
      <c r="D89" s="254"/>
      <c r="E89" s="254"/>
    </row>
    <row r="90" spans="1:5" ht="22.25" customHeight="1">
      <c r="A90" s="250" t="s">
        <v>539</v>
      </c>
      <c r="B90" s="251"/>
      <c r="C90" s="251"/>
      <c r="D90" s="251"/>
      <c r="E90" s="252"/>
    </row>
    <row r="91" spans="1:5" ht="30" customHeight="1">
      <c r="A91" s="238" t="s">
        <v>836</v>
      </c>
      <c r="B91" s="239"/>
      <c r="C91" s="239"/>
      <c r="D91" s="239"/>
      <c r="E91" s="240"/>
    </row>
    <row r="92" spans="1:5" ht="118.25" customHeight="1">
      <c r="A92" s="241" t="s">
        <v>797</v>
      </c>
      <c r="B92" s="242"/>
      <c r="C92" s="242"/>
      <c r="D92" s="242"/>
      <c r="E92" s="243"/>
    </row>
    <row r="93" spans="1:5">
      <c r="A93" s="297" t="s">
        <v>835</v>
      </c>
      <c r="B93" s="298"/>
      <c r="C93" s="298"/>
      <c r="D93" s="298"/>
      <c r="E93" s="299"/>
    </row>
    <row r="94" spans="1:5">
      <c r="A94" s="300" t="s">
        <v>834</v>
      </c>
      <c r="B94" s="300"/>
      <c r="C94" s="300"/>
      <c r="D94" s="300"/>
      <c r="E94" s="300"/>
    </row>
    <row r="95" spans="1:5" ht="33" customHeight="1">
      <c r="A95" s="254" t="s">
        <v>555</v>
      </c>
      <c r="B95" s="254"/>
      <c r="C95" s="254"/>
      <c r="D95" s="254"/>
      <c r="E95" s="254"/>
    </row>
  </sheetData>
  <mergeCells count="92">
    <mergeCell ref="A91:E91"/>
    <mergeCell ref="A72:E72"/>
    <mergeCell ref="A73:E73"/>
    <mergeCell ref="A74:E74"/>
    <mergeCell ref="A89:E89"/>
    <mergeCell ref="A35:E35"/>
    <mergeCell ref="A36:E36"/>
    <mergeCell ref="A48:E48"/>
    <mergeCell ref="A62:E62"/>
    <mergeCell ref="A63:E63"/>
    <mergeCell ref="A59:E59"/>
    <mergeCell ref="A60:E60"/>
    <mergeCell ref="A61:E61"/>
    <mergeCell ref="A43:E43"/>
    <mergeCell ref="A44:E44"/>
    <mergeCell ref="A45:E45"/>
    <mergeCell ref="A46:E46"/>
    <mergeCell ref="A47:E47"/>
    <mergeCell ref="A38:E38"/>
    <mergeCell ref="A39:E39"/>
    <mergeCell ref="A40:E40"/>
    <mergeCell ref="A30:E30"/>
    <mergeCell ref="A53:E53"/>
    <mergeCell ref="A54:E54"/>
    <mergeCell ref="A15:E15"/>
    <mergeCell ref="A16:E16"/>
    <mergeCell ref="A50:E50"/>
    <mergeCell ref="A51:E51"/>
    <mergeCell ref="A52:E52"/>
    <mergeCell ref="A31:E31"/>
    <mergeCell ref="A32:E32"/>
    <mergeCell ref="A33:E33"/>
    <mergeCell ref="A34:E34"/>
    <mergeCell ref="A24:E24"/>
    <mergeCell ref="A25:E25"/>
    <mergeCell ref="A26:E26"/>
    <mergeCell ref="A27:E27"/>
    <mergeCell ref="A41:E41"/>
    <mergeCell ref="A42:E42"/>
    <mergeCell ref="A9:E9"/>
    <mergeCell ref="B10:E10"/>
    <mergeCell ref="B11:E11"/>
    <mergeCell ref="A12:E12"/>
    <mergeCell ref="A37:E37"/>
    <mergeCell ref="A13:E13"/>
    <mergeCell ref="A14:E14"/>
    <mergeCell ref="A17:E17"/>
    <mergeCell ref="A18:E18"/>
    <mergeCell ref="A20:E20"/>
    <mergeCell ref="A19:E19"/>
    <mergeCell ref="A21:E21"/>
    <mergeCell ref="A22:E22"/>
    <mergeCell ref="A23:E23"/>
    <mergeCell ref="A28:E28"/>
    <mergeCell ref="A29:E29"/>
    <mergeCell ref="A2:E2"/>
    <mergeCell ref="A3:E3"/>
    <mergeCell ref="A4:E4"/>
    <mergeCell ref="A5:E5"/>
    <mergeCell ref="A8:E8"/>
    <mergeCell ref="A49:E49"/>
    <mergeCell ref="A57:E57"/>
    <mergeCell ref="A58:E58"/>
    <mergeCell ref="A56:E56"/>
    <mergeCell ref="A88:E88"/>
    <mergeCell ref="A55:E55"/>
    <mergeCell ref="A86:E86"/>
    <mergeCell ref="A87:E87"/>
    <mergeCell ref="A64:E64"/>
    <mergeCell ref="A69:E69"/>
    <mergeCell ref="A65:E65"/>
    <mergeCell ref="A66:E66"/>
    <mergeCell ref="A67:E67"/>
    <mergeCell ref="A68:E68"/>
    <mergeCell ref="A70:E70"/>
    <mergeCell ref="A71:E71"/>
    <mergeCell ref="A95:E95"/>
    <mergeCell ref="A75:E75"/>
    <mergeCell ref="A76:E76"/>
    <mergeCell ref="A77:E77"/>
    <mergeCell ref="A78:E78"/>
    <mergeCell ref="A79:E79"/>
    <mergeCell ref="A80:E80"/>
    <mergeCell ref="A81:E81"/>
    <mergeCell ref="A82:E82"/>
    <mergeCell ref="A83:E83"/>
    <mergeCell ref="A84:E84"/>
    <mergeCell ref="A85:E85"/>
    <mergeCell ref="A92:E92"/>
    <mergeCell ref="A90:E90"/>
    <mergeCell ref="A93:E93"/>
    <mergeCell ref="A94:E9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E65"/>
  <sheetViews>
    <sheetView showGridLines="0" topLeftCell="A27" zoomScale="80" zoomScaleNormal="80" workbookViewId="0">
      <selection activeCell="A30" sqref="A30:E30"/>
    </sheetView>
  </sheetViews>
  <sheetFormatPr baseColWidth="10" defaultColWidth="11.453125" defaultRowHeight="12.5"/>
  <cols>
    <col min="1" max="1" width="101.36328125" style="4" customWidth="1"/>
    <col min="2" max="2" width="30.54296875" style="4" customWidth="1"/>
    <col min="3" max="3" width="22.453125" style="4" customWidth="1"/>
    <col min="4" max="4" width="24.6328125" style="4" customWidth="1"/>
    <col min="5" max="5" width="25.54296875" style="4" customWidth="1"/>
    <col min="6" max="6" width="8.6328125" style="4" customWidth="1"/>
    <col min="7" max="16384" width="11.453125" style="4"/>
  </cols>
  <sheetData>
    <row r="1" spans="1:5" s="24" customFormat="1" ht="14">
      <c r="A1" s="279" t="s">
        <v>542</v>
      </c>
      <c r="B1" s="279"/>
      <c r="C1" s="279"/>
      <c r="D1" s="279"/>
      <c r="E1" s="279"/>
    </row>
    <row r="2" spans="1:5" s="24" customFormat="1" ht="57.75" customHeight="1">
      <c r="A2" s="280" t="s">
        <v>557</v>
      </c>
      <c r="B2" s="279"/>
      <c r="C2" s="279"/>
      <c r="D2" s="279"/>
      <c r="E2" s="279"/>
    </row>
    <row r="3" spans="1:5" s="24" customFormat="1" ht="14">
      <c r="A3" s="279" t="s">
        <v>541</v>
      </c>
      <c r="B3" s="279"/>
      <c r="C3" s="279"/>
      <c r="D3" s="279"/>
      <c r="E3" s="279"/>
    </row>
    <row r="4" spans="1:5" s="24" customFormat="1" ht="57" customHeight="1">
      <c r="A4" s="386" t="s">
        <v>560</v>
      </c>
      <c r="B4" s="386"/>
      <c r="C4" s="386"/>
      <c r="D4" s="386"/>
      <c r="E4" s="386"/>
    </row>
    <row r="5" spans="1:5" s="24" customFormat="1"/>
    <row r="6" spans="1:5" s="24" customFormat="1"/>
    <row r="7" spans="1:5" ht="45" customHeight="1">
      <c r="A7" s="387" t="s">
        <v>663</v>
      </c>
      <c r="B7" s="387"/>
      <c r="C7" s="387"/>
      <c r="D7" s="387"/>
      <c r="E7" s="387"/>
    </row>
    <row r="8" spans="1:5" ht="90" customHeight="1">
      <c r="A8" s="385" t="s">
        <v>536</v>
      </c>
      <c r="B8" s="385"/>
      <c r="C8" s="385"/>
      <c r="D8" s="385"/>
      <c r="E8" s="385"/>
    </row>
    <row r="9" spans="1:5" s="5" customFormat="1" ht="53.25" customHeight="1">
      <c r="A9" s="36" t="s">
        <v>559</v>
      </c>
      <c r="B9" s="376" t="s">
        <v>558</v>
      </c>
      <c r="C9" s="376"/>
      <c r="D9" s="376"/>
      <c r="E9" s="376"/>
    </row>
    <row r="10" spans="1:5" ht="59.4" customHeight="1">
      <c r="A10" s="375" t="s">
        <v>86</v>
      </c>
      <c r="B10" s="375"/>
      <c r="C10" s="375"/>
      <c r="D10" s="375"/>
      <c r="E10" s="375"/>
    </row>
    <row r="11" spans="1:5" ht="32" customHeight="1">
      <c r="A11" s="375" t="s">
        <v>85</v>
      </c>
      <c r="B11" s="375"/>
      <c r="C11" s="375"/>
      <c r="D11" s="375"/>
      <c r="E11" s="375"/>
    </row>
    <row r="12" spans="1:5" ht="27" customHeight="1">
      <c r="A12" s="375" t="s">
        <v>509</v>
      </c>
      <c r="B12" s="375"/>
      <c r="C12" s="375"/>
      <c r="D12" s="375"/>
      <c r="E12" s="375"/>
    </row>
    <row r="13" spans="1:5" ht="27" customHeight="1">
      <c r="A13" s="375" t="s">
        <v>84</v>
      </c>
      <c r="B13" s="375"/>
      <c r="C13" s="375"/>
      <c r="D13" s="375"/>
      <c r="E13" s="375"/>
    </row>
    <row r="14" spans="1:5" ht="20.25" customHeight="1">
      <c r="A14" s="375" t="s">
        <v>83</v>
      </c>
      <c r="B14" s="375"/>
      <c r="C14" s="375"/>
      <c r="D14" s="375"/>
      <c r="E14" s="375"/>
    </row>
    <row r="15" spans="1:5" ht="24" customHeight="1">
      <c r="A15" s="376" t="s">
        <v>561</v>
      </c>
      <c r="B15" s="376"/>
      <c r="C15" s="376"/>
      <c r="D15" s="376"/>
      <c r="E15" s="376"/>
    </row>
    <row r="16" spans="1:5" ht="40.5" customHeight="1">
      <c r="A16" s="381" t="s">
        <v>503</v>
      </c>
      <c r="B16" s="381"/>
      <c r="C16" s="381"/>
      <c r="D16" s="381"/>
      <c r="E16" s="381"/>
    </row>
    <row r="17" spans="1:5" ht="27" customHeight="1">
      <c r="A17" s="382" t="s">
        <v>82</v>
      </c>
      <c r="B17" s="382"/>
      <c r="C17" s="382"/>
      <c r="D17" s="382"/>
      <c r="E17" s="382"/>
    </row>
    <row r="18" spans="1:5" ht="27" customHeight="1">
      <c r="A18" s="376" t="s">
        <v>81</v>
      </c>
      <c r="B18" s="376"/>
      <c r="C18" s="376"/>
      <c r="D18" s="376"/>
      <c r="E18" s="376"/>
    </row>
    <row r="19" spans="1:5" ht="20.149999999999999" customHeight="1">
      <c r="A19" s="375" t="s">
        <v>80</v>
      </c>
      <c r="B19" s="375"/>
      <c r="C19" s="375"/>
      <c r="D19" s="375"/>
      <c r="E19" s="375"/>
    </row>
    <row r="20" spans="1:5" ht="20.149999999999999" customHeight="1">
      <c r="A20" s="375" t="s">
        <v>79</v>
      </c>
      <c r="B20" s="375"/>
      <c r="C20" s="375"/>
      <c r="D20" s="375"/>
      <c r="E20" s="375"/>
    </row>
    <row r="21" spans="1:5" ht="20.149999999999999" customHeight="1">
      <c r="A21" s="375" t="s">
        <v>78</v>
      </c>
      <c r="B21" s="375"/>
      <c r="C21" s="375"/>
      <c r="D21" s="375"/>
      <c r="E21" s="375"/>
    </row>
    <row r="22" spans="1:5" ht="20.149999999999999" customHeight="1">
      <c r="A22" s="375" t="s">
        <v>77</v>
      </c>
      <c r="B22" s="375"/>
      <c r="C22" s="375"/>
      <c r="D22" s="375"/>
      <c r="E22" s="375"/>
    </row>
    <row r="23" spans="1:5" ht="20.149999999999999" customHeight="1">
      <c r="A23" s="375" t="s">
        <v>76</v>
      </c>
      <c r="B23" s="375"/>
      <c r="C23" s="375"/>
      <c r="D23" s="375"/>
      <c r="E23" s="375"/>
    </row>
    <row r="24" spans="1:5" ht="20.149999999999999" customHeight="1">
      <c r="A24" s="375" t="s">
        <v>75</v>
      </c>
      <c r="B24" s="375"/>
      <c r="C24" s="375"/>
      <c r="D24" s="375"/>
      <c r="E24" s="375"/>
    </row>
    <row r="25" spans="1:5" ht="20.149999999999999" customHeight="1">
      <c r="A25" s="375" t="s">
        <v>74</v>
      </c>
      <c r="B25" s="375"/>
      <c r="C25" s="375"/>
      <c r="D25" s="375"/>
      <c r="E25" s="375"/>
    </row>
    <row r="26" spans="1:5" ht="158" customHeight="1">
      <c r="A26" s="375" t="s">
        <v>510</v>
      </c>
      <c r="B26" s="375"/>
      <c r="C26" s="375"/>
      <c r="D26" s="375"/>
      <c r="E26" s="375"/>
    </row>
    <row r="27" spans="1:5" ht="33" customHeight="1">
      <c r="A27" s="375" t="s">
        <v>664</v>
      </c>
      <c r="B27" s="375"/>
      <c r="C27" s="375"/>
      <c r="D27" s="375"/>
      <c r="E27" s="375"/>
    </row>
    <row r="28" spans="1:5" ht="43.25" customHeight="1">
      <c r="A28" s="378" t="s">
        <v>562</v>
      </c>
      <c r="B28" s="378"/>
      <c r="C28" s="378"/>
      <c r="D28" s="378"/>
      <c r="E28" s="378"/>
    </row>
    <row r="29" spans="1:5" ht="61.5" customHeight="1">
      <c r="A29" s="376" t="s">
        <v>563</v>
      </c>
      <c r="B29" s="376"/>
      <c r="C29" s="376"/>
      <c r="D29" s="376"/>
      <c r="E29" s="376"/>
    </row>
    <row r="30" spans="1:5" ht="78.75" customHeight="1">
      <c r="A30" s="380" t="s">
        <v>2767</v>
      </c>
      <c r="B30" s="380"/>
      <c r="C30" s="380"/>
      <c r="D30" s="380"/>
      <c r="E30" s="380"/>
    </row>
    <row r="31" spans="1:5" ht="82.5" customHeight="1">
      <c r="A31" s="375" t="s">
        <v>511</v>
      </c>
      <c r="B31" s="375"/>
      <c r="C31" s="375"/>
      <c r="D31" s="375"/>
      <c r="E31" s="375"/>
    </row>
    <row r="32" spans="1:5" ht="27" customHeight="1">
      <c r="A32" s="375" t="s">
        <v>73</v>
      </c>
      <c r="B32" s="375"/>
      <c r="C32" s="375"/>
      <c r="D32" s="375"/>
      <c r="E32" s="375"/>
    </row>
    <row r="33" spans="1:5" ht="69" customHeight="1">
      <c r="A33" s="375" t="s">
        <v>72</v>
      </c>
      <c r="B33" s="375"/>
      <c r="C33" s="375"/>
      <c r="D33" s="375"/>
      <c r="E33" s="375"/>
    </row>
    <row r="34" spans="1:5" ht="44.4" customHeight="1">
      <c r="A34" s="375" t="s">
        <v>564</v>
      </c>
      <c r="B34" s="375"/>
      <c r="C34" s="375"/>
      <c r="D34" s="375"/>
      <c r="E34" s="375"/>
    </row>
    <row r="35" spans="1:5" ht="81" customHeight="1">
      <c r="A35" s="375" t="s">
        <v>71</v>
      </c>
      <c r="B35" s="375"/>
      <c r="C35" s="375"/>
      <c r="D35" s="375"/>
      <c r="E35" s="375"/>
    </row>
    <row r="36" spans="1:5" ht="94.5" customHeight="1">
      <c r="A36" s="375" t="s">
        <v>70</v>
      </c>
      <c r="B36" s="375"/>
      <c r="C36" s="375"/>
      <c r="D36" s="375"/>
      <c r="E36" s="375"/>
    </row>
    <row r="37" spans="1:5" ht="54" customHeight="1">
      <c r="A37" s="375" t="s">
        <v>69</v>
      </c>
      <c r="B37" s="375"/>
      <c r="C37" s="375"/>
      <c r="D37" s="375"/>
      <c r="E37" s="375"/>
    </row>
    <row r="38" spans="1:5" ht="121.5" customHeight="1">
      <c r="A38" s="375" t="s">
        <v>68</v>
      </c>
      <c r="B38" s="375"/>
      <c r="C38" s="375"/>
      <c r="D38" s="375"/>
      <c r="E38" s="375"/>
    </row>
    <row r="39" spans="1:5" ht="40.5" customHeight="1">
      <c r="A39" s="379" t="s">
        <v>67</v>
      </c>
      <c r="B39" s="379"/>
      <c r="C39" s="379"/>
      <c r="D39" s="379"/>
      <c r="E39" s="379"/>
    </row>
    <row r="40" spans="1:5" ht="27" customHeight="1">
      <c r="A40" s="375" t="s">
        <v>66</v>
      </c>
      <c r="B40" s="375"/>
      <c r="C40" s="375"/>
      <c r="D40" s="375"/>
      <c r="E40" s="375"/>
    </row>
    <row r="41" spans="1:5" ht="94.5" customHeight="1">
      <c r="A41" s="378" t="s">
        <v>65</v>
      </c>
      <c r="B41" s="378"/>
      <c r="C41" s="378"/>
      <c r="D41" s="378"/>
      <c r="E41" s="378"/>
    </row>
    <row r="42" spans="1:5" ht="108" customHeight="1">
      <c r="A42" s="375" t="s">
        <v>565</v>
      </c>
      <c r="B42" s="375"/>
      <c r="C42" s="375"/>
      <c r="D42" s="375"/>
      <c r="E42" s="375"/>
    </row>
    <row r="43" spans="1:5" ht="81" customHeight="1">
      <c r="A43" s="375" t="s">
        <v>64</v>
      </c>
      <c r="B43" s="375"/>
      <c r="C43" s="375"/>
      <c r="D43" s="375"/>
      <c r="E43" s="375"/>
    </row>
    <row r="44" spans="1:5" ht="40.5" customHeight="1">
      <c r="A44" s="375" t="s">
        <v>566</v>
      </c>
      <c r="B44" s="375"/>
      <c r="C44" s="375"/>
      <c r="D44" s="375"/>
      <c r="E44" s="375"/>
    </row>
    <row r="45" spans="1:5" ht="20.149999999999999" customHeight="1">
      <c r="A45" s="376" t="s">
        <v>63</v>
      </c>
      <c r="B45" s="376"/>
      <c r="C45" s="376"/>
      <c r="D45" s="376"/>
      <c r="E45" s="376"/>
    </row>
    <row r="46" spans="1:5" ht="20.149999999999999" customHeight="1">
      <c r="A46" s="376" t="s">
        <v>62</v>
      </c>
      <c r="B46" s="376"/>
      <c r="C46" s="376"/>
      <c r="D46" s="376"/>
      <c r="E46" s="376"/>
    </row>
    <row r="47" spans="1:5" ht="81" customHeight="1">
      <c r="A47" s="376" t="s">
        <v>567</v>
      </c>
      <c r="B47" s="376"/>
      <c r="C47" s="376"/>
      <c r="D47" s="376"/>
      <c r="E47" s="376"/>
    </row>
    <row r="48" spans="1:5" ht="20.149999999999999" customHeight="1">
      <c r="A48" s="375" t="s">
        <v>61</v>
      </c>
      <c r="B48" s="375"/>
      <c r="C48" s="375"/>
      <c r="D48" s="375"/>
      <c r="E48" s="375"/>
    </row>
    <row r="49" spans="1:5" ht="20.149999999999999" customHeight="1">
      <c r="A49" s="376" t="s">
        <v>60</v>
      </c>
      <c r="B49" s="376"/>
      <c r="C49" s="376"/>
      <c r="D49" s="376"/>
      <c r="E49" s="376"/>
    </row>
    <row r="50" spans="1:5" ht="67.5" customHeight="1">
      <c r="A50" s="376" t="s">
        <v>568</v>
      </c>
      <c r="B50" s="376"/>
      <c r="C50" s="376"/>
      <c r="D50" s="376"/>
      <c r="E50" s="376"/>
    </row>
    <row r="51" spans="1:5" ht="27" customHeight="1">
      <c r="A51" s="375" t="s">
        <v>59</v>
      </c>
      <c r="B51" s="375"/>
      <c r="C51" s="375"/>
      <c r="D51" s="375"/>
      <c r="E51" s="375"/>
    </row>
    <row r="52" spans="1:5" ht="20.149999999999999" customHeight="1">
      <c r="A52" s="376" t="s">
        <v>58</v>
      </c>
      <c r="B52" s="376"/>
      <c r="C52" s="376"/>
      <c r="D52" s="376"/>
      <c r="E52" s="376"/>
    </row>
    <row r="53" spans="1:5" ht="20.149999999999999" customHeight="1">
      <c r="A53" s="378" t="s">
        <v>57</v>
      </c>
      <c r="B53" s="378"/>
      <c r="C53" s="378"/>
      <c r="D53" s="378"/>
      <c r="E53" s="378"/>
    </row>
    <row r="54" spans="1:5" ht="66.75" customHeight="1">
      <c r="A54" s="375" t="s">
        <v>512</v>
      </c>
      <c r="B54" s="375"/>
      <c r="C54" s="375"/>
      <c r="D54" s="375"/>
      <c r="E54" s="375"/>
    </row>
    <row r="55" spans="1:5" ht="101.25" customHeight="1">
      <c r="A55" s="378" t="s">
        <v>569</v>
      </c>
      <c r="B55" s="378"/>
      <c r="C55" s="378"/>
      <c r="D55" s="378"/>
      <c r="E55" s="378"/>
    </row>
    <row r="56" spans="1:5" ht="27" customHeight="1">
      <c r="A56" s="375" t="s">
        <v>529</v>
      </c>
      <c r="B56" s="375"/>
      <c r="C56" s="375"/>
      <c r="D56" s="375"/>
      <c r="E56" s="375"/>
    </row>
    <row r="57" spans="1:5" ht="67.5" customHeight="1">
      <c r="A57" s="375" t="s">
        <v>513</v>
      </c>
      <c r="B57" s="375"/>
      <c r="C57" s="375"/>
      <c r="D57" s="375"/>
      <c r="E57" s="375"/>
    </row>
    <row r="58" spans="1:5" ht="61.5" customHeight="1">
      <c r="A58" s="375" t="s">
        <v>570</v>
      </c>
      <c r="B58" s="375"/>
      <c r="C58" s="375"/>
      <c r="D58" s="375"/>
      <c r="E58" s="375"/>
    </row>
    <row r="59" spans="1:5" s="24" customFormat="1" ht="30" customHeight="1">
      <c r="A59" s="375" t="s">
        <v>530</v>
      </c>
      <c r="B59" s="375"/>
      <c r="C59" s="375"/>
      <c r="D59" s="375"/>
      <c r="E59" s="375"/>
    </row>
    <row r="60" spans="1:5" ht="30" customHeight="1">
      <c r="A60" s="376" t="s">
        <v>665</v>
      </c>
      <c r="B60" s="376"/>
      <c r="C60" s="376"/>
      <c r="D60" s="376"/>
      <c r="E60" s="376"/>
    </row>
    <row r="61" spans="1:5" ht="30" customHeight="1">
      <c r="A61" s="255" t="s">
        <v>539</v>
      </c>
      <c r="B61" s="255"/>
      <c r="C61" s="255"/>
      <c r="D61" s="255"/>
      <c r="E61" s="255"/>
    </row>
    <row r="62" spans="1:5" s="5" customFormat="1" ht="30" customHeight="1">
      <c r="A62" s="238" t="s">
        <v>836</v>
      </c>
      <c r="B62" s="239"/>
      <c r="C62" s="239"/>
      <c r="D62" s="239"/>
      <c r="E62" s="240"/>
    </row>
    <row r="63" spans="1:5" ht="109.75" customHeight="1">
      <c r="A63" s="377" t="s">
        <v>797</v>
      </c>
      <c r="B63" s="377"/>
      <c r="C63" s="377"/>
      <c r="D63" s="377"/>
      <c r="E63" s="377"/>
    </row>
    <row r="64" spans="1:5" s="5" customFormat="1" ht="14.5">
      <c r="A64" s="383" t="s">
        <v>835</v>
      </c>
      <c r="B64" s="383"/>
      <c r="C64" s="383"/>
      <c r="D64" s="383"/>
      <c r="E64" s="383"/>
    </row>
    <row r="65" spans="1:5" s="5" customFormat="1" ht="14.5">
      <c r="A65" s="384" t="s">
        <v>834</v>
      </c>
      <c r="B65" s="384"/>
      <c r="C65" s="384"/>
      <c r="D65" s="384"/>
      <c r="E65" s="384"/>
    </row>
  </sheetData>
  <mergeCells count="63">
    <mergeCell ref="A64:E64"/>
    <mergeCell ref="A65:E65"/>
    <mergeCell ref="A8:E8"/>
    <mergeCell ref="A1:E1"/>
    <mergeCell ref="A2:E2"/>
    <mergeCell ref="A3:E3"/>
    <mergeCell ref="A4:E4"/>
    <mergeCell ref="A7:E7"/>
    <mergeCell ref="B9:E9"/>
    <mergeCell ref="A10:E10"/>
    <mergeCell ref="A11:E11"/>
    <mergeCell ref="A12:E12"/>
    <mergeCell ref="A13:E13"/>
    <mergeCell ref="A25:E25"/>
    <mergeCell ref="A14:E14"/>
    <mergeCell ref="A15:E15"/>
    <mergeCell ref="A16:E16"/>
    <mergeCell ref="A17:E17"/>
    <mergeCell ref="A18:E18"/>
    <mergeCell ref="A19:E19"/>
    <mergeCell ref="A20:E20"/>
    <mergeCell ref="A21:E21"/>
    <mergeCell ref="A22:E22"/>
    <mergeCell ref="A23:E23"/>
    <mergeCell ref="A24:E24"/>
    <mergeCell ref="A36:E36"/>
    <mergeCell ref="A26:E26"/>
    <mergeCell ref="A27:E27"/>
    <mergeCell ref="A28:E28"/>
    <mergeCell ref="A29:E29"/>
    <mergeCell ref="A30:E30"/>
    <mergeCell ref="A31:E31"/>
    <mergeCell ref="A32:E32"/>
    <mergeCell ref="A33:E33"/>
    <mergeCell ref="A34:E34"/>
    <mergeCell ref="A35:E35"/>
    <mergeCell ref="A48:E48"/>
    <mergeCell ref="A37:E37"/>
    <mergeCell ref="A38:E38"/>
    <mergeCell ref="A39:E39"/>
    <mergeCell ref="A40:E40"/>
    <mergeCell ref="A41:E41"/>
    <mergeCell ref="A42:E42"/>
    <mergeCell ref="A43:E43"/>
    <mergeCell ref="A44:E44"/>
    <mergeCell ref="A45:E45"/>
    <mergeCell ref="A46:E46"/>
    <mergeCell ref="A47:E47"/>
    <mergeCell ref="A49:E49"/>
    <mergeCell ref="A50:E50"/>
    <mergeCell ref="A51:E51"/>
    <mergeCell ref="A52:E52"/>
    <mergeCell ref="A53:E53"/>
    <mergeCell ref="A54:E54"/>
    <mergeCell ref="A55:E55"/>
    <mergeCell ref="A56:E56"/>
    <mergeCell ref="A57:E57"/>
    <mergeCell ref="A58:E58"/>
    <mergeCell ref="A59:E59"/>
    <mergeCell ref="A60:E60"/>
    <mergeCell ref="A62:E62"/>
    <mergeCell ref="A63:E63"/>
    <mergeCell ref="A61:E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5"/>
  <sheetViews>
    <sheetView zoomScale="70" zoomScaleNormal="70" workbookViewId="0">
      <selection activeCell="A95" sqref="A95:C95"/>
    </sheetView>
  </sheetViews>
  <sheetFormatPr baseColWidth="10" defaultColWidth="11.453125" defaultRowHeight="14.5"/>
  <cols>
    <col min="1" max="1" width="40.08984375" style="5" customWidth="1"/>
    <col min="2" max="2" width="11.453125" style="5"/>
    <col min="3" max="3" width="87.6328125" style="5" customWidth="1"/>
    <col min="4" max="4" width="11.453125" style="5" customWidth="1"/>
    <col min="5" max="16384" width="11.453125" style="5"/>
  </cols>
  <sheetData>
    <row r="1" spans="1:9" ht="15" thickBot="1"/>
    <row r="2" spans="1:9" ht="25.5" customHeight="1" thickBot="1">
      <c r="A2" s="359" t="s">
        <v>169</v>
      </c>
      <c r="B2" s="360"/>
      <c r="C2" s="388"/>
    </row>
    <row r="3" spans="1:9" ht="115.5" customHeight="1" thickBot="1">
      <c r="A3" s="359" t="s">
        <v>488</v>
      </c>
      <c r="B3" s="360"/>
      <c r="C3" s="388"/>
    </row>
    <row r="4" spans="1:9" ht="13.5" customHeight="1" thickBot="1">
      <c r="A4" s="389" t="s">
        <v>168</v>
      </c>
      <c r="B4" s="390"/>
      <c r="C4" s="391"/>
    </row>
    <row r="5" spans="1:9" ht="55.5" customHeight="1" thickBot="1">
      <c r="A5" s="322" t="s">
        <v>167</v>
      </c>
      <c r="B5" s="323"/>
      <c r="C5" s="334"/>
    </row>
    <row r="6" spans="1:9" ht="15.75" customHeight="1" thickBot="1">
      <c r="A6" s="389" t="s">
        <v>0</v>
      </c>
      <c r="B6" s="390"/>
      <c r="C6" s="391"/>
    </row>
    <row r="7" spans="1:9" ht="72.75" customHeight="1" thickBot="1">
      <c r="A7" s="322" t="s">
        <v>166</v>
      </c>
      <c r="B7" s="323"/>
      <c r="C7" s="334"/>
      <c r="D7" s="401"/>
      <c r="E7" s="394"/>
      <c r="F7" s="394"/>
      <c r="G7" s="394"/>
      <c r="H7" s="394"/>
      <c r="I7" s="394"/>
    </row>
    <row r="8" spans="1:9" ht="15.75" customHeight="1" thickBot="1">
      <c r="A8" s="389" t="s">
        <v>489</v>
      </c>
      <c r="B8" s="390"/>
      <c r="C8" s="391"/>
    </row>
    <row r="9" spans="1:9" ht="15" thickBot="1">
      <c r="A9" s="402">
        <v>20000000000</v>
      </c>
      <c r="B9" s="403"/>
      <c r="C9" s="404"/>
    </row>
    <row r="10" spans="1:9" ht="15.75" customHeight="1" thickBot="1">
      <c r="A10" s="389" t="s">
        <v>428</v>
      </c>
      <c r="B10" s="390"/>
      <c r="C10" s="391"/>
    </row>
    <row r="11" spans="1:9" ht="24.75" customHeight="1" thickBot="1">
      <c r="A11" s="322" t="s">
        <v>165</v>
      </c>
      <c r="B11" s="323"/>
      <c r="C11" s="334"/>
    </row>
    <row r="12" spans="1:9" ht="11.25" customHeight="1" thickBot="1">
      <c r="A12" s="322" t="s">
        <v>164</v>
      </c>
      <c r="B12" s="334"/>
      <c r="C12" s="10" t="s">
        <v>163</v>
      </c>
    </row>
    <row r="13" spans="1:9" ht="13.5" customHeight="1" thickBot="1">
      <c r="A13" s="322" t="s">
        <v>155</v>
      </c>
      <c r="B13" s="334"/>
      <c r="C13" s="9" t="s">
        <v>162</v>
      </c>
    </row>
    <row r="14" spans="1:9" ht="15.75" customHeight="1" thickBot="1">
      <c r="A14" s="389" t="s">
        <v>427</v>
      </c>
      <c r="B14" s="390"/>
      <c r="C14" s="391"/>
    </row>
    <row r="15" spans="1:9" ht="15" thickBot="1">
      <c r="A15" s="345" t="s">
        <v>161</v>
      </c>
      <c r="B15" s="392"/>
      <c r="C15" s="346"/>
    </row>
    <row r="16" spans="1:9" ht="20.25" customHeight="1" thickBot="1">
      <c r="A16" s="345" t="s">
        <v>160</v>
      </c>
      <c r="B16" s="392"/>
      <c r="C16" s="346"/>
    </row>
    <row r="17" spans="1:9" ht="15" customHeight="1" thickBot="1">
      <c r="A17" s="345" t="s">
        <v>159</v>
      </c>
      <c r="B17" s="392"/>
      <c r="C17" s="346"/>
    </row>
    <row r="18" spans="1:9" ht="15" thickBot="1">
      <c r="A18" s="345" t="s">
        <v>158</v>
      </c>
      <c r="B18" s="392"/>
      <c r="C18" s="346"/>
    </row>
    <row r="19" spans="1:9" ht="16.5" customHeight="1" thickBot="1">
      <c r="A19" s="345" t="s">
        <v>157</v>
      </c>
      <c r="B19" s="392"/>
      <c r="C19" s="346"/>
    </row>
    <row r="20" spans="1:9" ht="15" customHeight="1" thickBot="1">
      <c r="A20" s="345" t="s">
        <v>156</v>
      </c>
      <c r="B20" s="392"/>
      <c r="C20" s="346"/>
    </row>
    <row r="21" spans="1:9" ht="15" thickBot="1">
      <c r="A21" s="345" t="s">
        <v>155</v>
      </c>
      <c r="B21" s="392"/>
      <c r="C21" s="346"/>
    </row>
    <row r="22" spans="1:9" ht="15.75" customHeight="1" thickBot="1">
      <c r="A22" s="389" t="s">
        <v>426</v>
      </c>
      <c r="B22" s="390"/>
      <c r="C22" s="391"/>
    </row>
    <row r="23" spans="1:9" ht="15" thickBot="1">
      <c r="A23" s="325" t="s">
        <v>153</v>
      </c>
      <c r="B23" s="326"/>
      <c r="C23" s="399"/>
    </row>
    <row r="24" spans="1:9" ht="15.75" customHeight="1" thickBot="1">
      <c r="A24" s="389" t="s">
        <v>425</v>
      </c>
      <c r="B24" s="390"/>
      <c r="C24" s="391"/>
    </row>
    <row r="25" spans="1:9" ht="15" thickBot="1">
      <c r="A25" s="325" t="s">
        <v>151</v>
      </c>
      <c r="B25" s="326"/>
      <c r="C25" s="399"/>
    </row>
    <row r="26" spans="1:9" ht="23.25" customHeight="1" thickBot="1">
      <c r="A26" s="362" t="s">
        <v>21</v>
      </c>
      <c r="B26" s="363"/>
      <c r="C26" s="398"/>
    </row>
    <row r="27" spans="1:9" ht="26.25" customHeight="1" thickBot="1">
      <c r="A27" s="322" t="s">
        <v>22</v>
      </c>
      <c r="B27" s="323"/>
      <c r="C27" s="334"/>
    </row>
    <row r="28" spans="1:9" ht="15" thickBot="1">
      <c r="A28" s="301" t="s">
        <v>150</v>
      </c>
      <c r="B28" s="302"/>
      <c r="C28" s="400"/>
    </row>
    <row r="29" spans="1:9" ht="33.75" customHeight="1" thickBot="1">
      <c r="A29" s="322" t="s">
        <v>149</v>
      </c>
      <c r="B29" s="323"/>
      <c r="C29" s="324"/>
    </row>
    <row r="30" spans="1:9" ht="44.25" customHeight="1" thickBot="1">
      <c r="A30" s="322" t="s">
        <v>148</v>
      </c>
      <c r="B30" s="323"/>
      <c r="C30" s="324"/>
      <c r="D30" s="395"/>
      <c r="E30" s="394"/>
      <c r="F30" s="394"/>
      <c r="G30" s="394"/>
      <c r="H30" s="394"/>
      <c r="I30" s="394"/>
    </row>
    <row r="31" spans="1:9" ht="15" thickBot="1">
      <c r="A31" s="322" t="s">
        <v>147</v>
      </c>
      <c r="B31" s="323"/>
      <c r="C31" s="324"/>
    </row>
    <row r="32" spans="1:9" ht="28.5" customHeight="1" thickBot="1">
      <c r="A32" s="301" t="s">
        <v>146</v>
      </c>
      <c r="B32" s="302"/>
      <c r="C32" s="303"/>
    </row>
    <row r="33" spans="1:10" ht="18" customHeight="1" thickBot="1">
      <c r="A33" s="322" t="s">
        <v>145</v>
      </c>
      <c r="B33" s="323"/>
      <c r="C33" s="324"/>
    </row>
    <row r="34" spans="1:10" ht="23.25" customHeight="1" thickBot="1">
      <c r="A34" s="322" t="s">
        <v>144</v>
      </c>
      <c r="B34" s="323"/>
      <c r="C34" s="324"/>
      <c r="D34" s="396"/>
      <c r="E34" s="397"/>
      <c r="F34" s="397"/>
      <c r="G34" s="394"/>
      <c r="H34" s="394"/>
      <c r="I34" s="394"/>
    </row>
    <row r="35" spans="1:10" ht="17.25" customHeight="1" thickBot="1">
      <c r="A35" s="322" t="s">
        <v>143</v>
      </c>
      <c r="B35" s="323"/>
      <c r="C35" s="324"/>
    </row>
    <row r="36" spans="1:10" ht="15" thickBot="1">
      <c r="A36" s="301" t="s">
        <v>142</v>
      </c>
      <c r="B36" s="302"/>
      <c r="C36" s="303"/>
    </row>
    <row r="37" spans="1:10" ht="15" thickBot="1">
      <c r="A37" s="301" t="s">
        <v>141</v>
      </c>
      <c r="B37" s="302"/>
      <c r="C37" s="303"/>
    </row>
    <row r="38" spans="1:10" ht="45" customHeight="1" thickBot="1">
      <c r="A38" s="322" t="s">
        <v>140</v>
      </c>
      <c r="B38" s="323"/>
      <c r="C38" s="324"/>
    </row>
    <row r="39" spans="1:10" ht="15" thickBot="1">
      <c r="A39" s="322"/>
      <c r="B39" s="323"/>
      <c r="C39" s="324"/>
    </row>
    <row r="40" spans="1:10" ht="20.25" customHeight="1" thickBot="1">
      <c r="A40" s="301" t="s">
        <v>139</v>
      </c>
      <c r="B40" s="302"/>
      <c r="C40" s="303"/>
    </row>
    <row r="41" spans="1:10" ht="48.75" customHeight="1" thickBot="1">
      <c r="A41" s="301" t="s">
        <v>138</v>
      </c>
      <c r="B41" s="302"/>
      <c r="C41" s="303"/>
    </row>
    <row r="42" spans="1:10" ht="70.5" customHeight="1" thickBot="1">
      <c r="A42" s="301" t="s">
        <v>137</v>
      </c>
      <c r="B42" s="302"/>
      <c r="C42" s="303"/>
      <c r="D42" s="393"/>
      <c r="E42" s="394"/>
      <c r="F42" s="394"/>
      <c r="G42" s="394"/>
      <c r="H42" s="394"/>
      <c r="I42" s="394"/>
      <c r="J42" s="394"/>
    </row>
    <row r="43" spans="1:10" ht="15" thickBot="1">
      <c r="A43" s="322" t="s">
        <v>136</v>
      </c>
      <c r="B43" s="323"/>
      <c r="C43" s="324"/>
    </row>
    <row r="44" spans="1:10" ht="15" thickBot="1">
      <c r="A44" s="322" t="s">
        <v>135</v>
      </c>
      <c r="B44" s="323"/>
      <c r="C44" s="324"/>
    </row>
    <row r="45" spans="1:10" ht="15" thickBot="1">
      <c r="A45" s="322" t="s">
        <v>134</v>
      </c>
      <c r="B45" s="323"/>
      <c r="C45" s="324"/>
    </row>
    <row r="46" spans="1:10" ht="15" thickBot="1">
      <c r="A46" s="322" t="s">
        <v>133</v>
      </c>
      <c r="B46" s="323"/>
      <c r="C46" s="324"/>
    </row>
    <row r="47" spans="1:10" ht="28.5" customHeight="1" thickBot="1">
      <c r="A47" s="322" t="s">
        <v>132</v>
      </c>
      <c r="B47" s="323"/>
      <c r="C47" s="324"/>
    </row>
    <row r="48" spans="1:10" ht="25.5" customHeight="1" thickBot="1">
      <c r="A48" s="322" t="s">
        <v>131</v>
      </c>
      <c r="B48" s="323"/>
      <c r="C48" s="324"/>
    </row>
    <row r="49" spans="1:3" ht="47.25" customHeight="1" thickBot="1">
      <c r="A49" s="322" t="s">
        <v>130</v>
      </c>
      <c r="B49" s="323"/>
      <c r="C49" s="324"/>
    </row>
    <row r="50" spans="1:3" ht="29.25" customHeight="1" thickBot="1">
      <c r="A50" s="322" t="s">
        <v>129</v>
      </c>
      <c r="B50" s="323"/>
      <c r="C50" s="324"/>
    </row>
    <row r="51" spans="1:3" ht="34.5" customHeight="1" thickBot="1">
      <c r="A51" s="322" t="s">
        <v>128</v>
      </c>
      <c r="B51" s="323"/>
      <c r="C51" s="324"/>
    </row>
    <row r="52" spans="1:3" ht="45.75" customHeight="1" thickBot="1">
      <c r="A52" s="322" t="s">
        <v>127</v>
      </c>
      <c r="B52" s="323"/>
      <c r="C52" s="324"/>
    </row>
    <row r="53" spans="1:3" ht="15.75" customHeight="1" thickBot="1">
      <c r="A53" s="8"/>
      <c r="B53" s="7"/>
      <c r="C53" s="6"/>
    </row>
    <row r="54" spans="1:3" ht="66.75" customHeight="1" thickBot="1">
      <c r="A54" s="322" t="s">
        <v>126</v>
      </c>
      <c r="B54" s="323"/>
      <c r="C54" s="324"/>
    </row>
    <row r="55" spans="1:3" ht="35.25" customHeight="1" thickBot="1">
      <c r="A55" s="322" t="s">
        <v>125</v>
      </c>
      <c r="B55" s="323"/>
      <c r="C55" s="324"/>
    </row>
    <row r="56" spans="1:3" ht="24" customHeight="1" thickBot="1">
      <c r="A56" s="322" t="s">
        <v>124</v>
      </c>
      <c r="B56" s="323"/>
      <c r="C56" s="324"/>
    </row>
    <row r="57" spans="1:3" ht="48.75" customHeight="1" thickBot="1">
      <c r="A57" s="301" t="s">
        <v>123</v>
      </c>
      <c r="B57" s="302"/>
      <c r="C57" s="303"/>
    </row>
    <row r="58" spans="1:3" ht="30.75" customHeight="1" thickBot="1">
      <c r="A58" s="322" t="s">
        <v>122</v>
      </c>
      <c r="B58" s="323"/>
      <c r="C58" s="324"/>
    </row>
    <row r="59" spans="1:3" ht="25.5" customHeight="1" thickBot="1">
      <c r="A59" s="322" t="s">
        <v>121</v>
      </c>
      <c r="B59" s="323"/>
      <c r="C59" s="324"/>
    </row>
    <row r="60" spans="1:3" ht="27" customHeight="1" thickBot="1">
      <c r="A60" s="322" t="s">
        <v>120</v>
      </c>
      <c r="B60" s="323"/>
      <c r="C60" s="324"/>
    </row>
    <row r="61" spans="1:3" ht="30.75" customHeight="1" thickBot="1">
      <c r="A61" s="322" t="s">
        <v>119</v>
      </c>
      <c r="B61" s="323"/>
      <c r="C61" s="324"/>
    </row>
    <row r="62" spans="1:3" ht="21" customHeight="1" thickBot="1">
      <c r="A62" s="322" t="s">
        <v>118</v>
      </c>
      <c r="B62" s="323"/>
      <c r="C62" s="324"/>
    </row>
    <row r="63" spans="1:3" ht="15" thickBot="1">
      <c r="A63" s="322" t="s">
        <v>117</v>
      </c>
      <c r="B63" s="323"/>
      <c r="C63" s="324"/>
    </row>
    <row r="64" spans="1:3" ht="33" customHeight="1" thickBot="1">
      <c r="A64" s="322" t="s">
        <v>116</v>
      </c>
      <c r="B64" s="323"/>
      <c r="C64" s="324"/>
    </row>
    <row r="65" spans="1:9" ht="38.25" customHeight="1" thickBot="1">
      <c r="A65" s="322" t="s">
        <v>115</v>
      </c>
      <c r="B65" s="323"/>
      <c r="C65" s="324"/>
    </row>
    <row r="66" spans="1:9" ht="54" customHeight="1" thickBot="1">
      <c r="A66" s="322" t="s">
        <v>114</v>
      </c>
      <c r="B66" s="323"/>
      <c r="C66" s="324"/>
    </row>
    <row r="67" spans="1:9" ht="15" thickBot="1">
      <c r="A67" s="322" t="s">
        <v>113</v>
      </c>
      <c r="B67" s="323"/>
      <c r="C67" s="324"/>
      <c r="D67" s="396"/>
      <c r="E67" s="397"/>
      <c r="F67" s="397"/>
      <c r="G67" s="394"/>
      <c r="H67" s="394"/>
      <c r="I67" s="394"/>
    </row>
    <row r="68" spans="1:9" ht="15" thickBot="1">
      <c r="A68" s="322" t="s">
        <v>112</v>
      </c>
      <c r="B68" s="323"/>
      <c r="C68" s="324"/>
      <c r="D68" s="396"/>
      <c r="E68" s="397"/>
      <c r="F68" s="397"/>
      <c r="G68" s="394"/>
      <c r="H68" s="394"/>
      <c r="I68" s="394"/>
    </row>
    <row r="69" spans="1:9" ht="64.5" customHeight="1" thickBot="1">
      <c r="A69" s="322" t="s">
        <v>111</v>
      </c>
      <c r="B69" s="323"/>
      <c r="C69" s="324"/>
      <c r="D69" s="396"/>
      <c r="E69" s="397"/>
      <c r="F69" s="397"/>
      <c r="G69" s="394"/>
      <c r="H69" s="394"/>
      <c r="I69" s="394"/>
    </row>
    <row r="70" spans="1:9" ht="29.25" customHeight="1" thickBot="1">
      <c r="A70" s="322" t="s">
        <v>110</v>
      </c>
      <c r="B70" s="323"/>
      <c r="C70" s="324"/>
    </row>
    <row r="71" spans="1:9" ht="39.75" customHeight="1" thickBot="1">
      <c r="A71" s="322" t="s">
        <v>109</v>
      </c>
      <c r="B71" s="323"/>
      <c r="C71" s="324"/>
    </row>
    <row r="72" spans="1:9" ht="84.75" customHeight="1" thickBot="1">
      <c r="A72" s="322" t="s">
        <v>108</v>
      </c>
      <c r="B72" s="323"/>
      <c r="C72" s="324"/>
      <c r="D72" s="393"/>
      <c r="E72" s="394"/>
      <c r="F72" s="394"/>
      <c r="G72" s="394"/>
      <c r="H72" s="394"/>
      <c r="I72" s="394"/>
    </row>
    <row r="73" spans="1:9" ht="15" thickBot="1">
      <c r="A73" s="301" t="s">
        <v>107</v>
      </c>
      <c r="B73" s="302"/>
      <c r="C73" s="303"/>
    </row>
    <row r="74" spans="1:9" ht="15" thickBot="1">
      <c r="A74" s="322" t="s">
        <v>106</v>
      </c>
      <c r="B74" s="323"/>
      <c r="C74" s="324"/>
    </row>
    <row r="75" spans="1:9" ht="44.25" customHeight="1" thickBot="1">
      <c r="A75" s="322" t="s">
        <v>105</v>
      </c>
      <c r="B75" s="323"/>
      <c r="C75" s="324"/>
    </row>
    <row r="76" spans="1:9" ht="56.25" customHeight="1" thickBot="1">
      <c r="A76" s="322" t="s">
        <v>104</v>
      </c>
      <c r="B76" s="323"/>
      <c r="C76" s="324"/>
    </row>
    <row r="77" spans="1:9" ht="28.5" customHeight="1" thickBot="1">
      <c r="A77" s="322" t="s">
        <v>103</v>
      </c>
      <c r="B77" s="323"/>
      <c r="C77" s="324"/>
    </row>
    <row r="78" spans="1:9" ht="47.25" customHeight="1" thickBot="1">
      <c r="A78" s="322" t="s">
        <v>102</v>
      </c>
      <c r="B78" s="323"/>
      <c r="C78" s="324"/>
    </row>
    <row r="79" spans="1:9" ht="37.5" customHeight="1" thickBot="1">
      <c r="A79" s="322" t="s">
        <v>101</v>
      </c>
      <c r="B79" s="323"/>
      <c r="C79" s="324"/>
    </row>
    <row r="80" spans="1:9" ht="35.25" customHeight="1" thickBot="1">
      <c r="A80" s="322" t="s">
        <v>100</v>
      </c>
      <c r="B80" s="323"/>
      <c r="C80" s="324"/>
    </row>
    <row r="81" spans="1:3" ht="24" customHeight="1" thickBot="1">
      <c r="A81" s="322" t="s">
        <v>99</v>
      </c>
      <c r="B81" s="323"/>
      <c r="C81" s="324"/>
    </row>
    <row r="82" spans="1:3" ht="37.5" customHeight="1" thickBot="1">
      <c r="A82" s="322" t="s">
        <v>98</v>
      </c>
      <c r="B82" s="323"/>
      <c r="C82" s="324"/>
    </row>
    <row r="83" spans="1:3" ht="63" customHeight="1">
      <c r="A83" s="411" t="s">
        <v>97</v>
      </c>
      <c r="B83" s="412"/>
      <c r="C83" s="413"/>
    </row>
    <row r="84" spans="1:3" ht="45.75" customHeight="1">
      <c r="A84" s="414" t="s">
        <v>96</v>
      </c>
      <c r="B84" s="397"/>
      <c r="C84" s="415"/>
    </row>
    <row r="85" spans="1:3" ht="44.25" customHeight="1" thickBot="1">
      <c r="A85" s="310" t="s">
        <v>95</v>
      </c>
      <c r="B85" s="311"/>
      <c r="C85" s="312"/>
    </row>
    <row r="86" spans="1:3" ht="33.75" customHeight="1" thickBot="1">
      <c r="A86" s="322" t="s">
        <v>94</v>
      </c>
      <c r="B86" s="323"/>
      <c r="C86" s="324"/>
    </row>
    <row r="87" spans="1:3" ht="38.25" customHeight="1" thickBot="1">
      <c r="A87" s="322" t="s">
        <v>93</v>
      </c>
      <c r="B87" s="323"/>
      <c r="C87" s="324"/>
    </row>
    <row r="88" spans="1:3" ht="38.25" customHeight="1" thickBot="1">
      <c r="A88" s="322" t="s">
        <v>92</v>
      </c>
      <c r="B88" s="323"/>
      <c r="C88" s="324"/>
    </row>
    <row r="89" spans="1:3" ht="36.75" customHeight="1" thickBot="1">
      <c r="A89" s="322" t="s">
        <v>91</v>
      </c>
      <c r="B89" s="323"/>
      <c r="C89" s="324"/>
    </row>
    <row r="90" spans="1:3" ht="35.25" customHeight="1" thickBot="1">
      <c r="A90" s="322" t="s">
        <v>90</v>
      </c>
      <c r="B90" s="323"/>
      <c r="C90" s="324"/>
    </row>
    <row r="91" spans="1:3" ht="35.25" customHeight="1" thickBot="1">
      <c r="A91" s="322" t="s">
        <v>89</v>
      </c>
      <c r="B91" s="323"/>
      <c r="C91" s="324"/>
    </row>
    <row r="92" spans="1:3" ht="65.25" customHeight="1" thickBot="1">
      <c r="A92" s="322" t="s">
        <v>490</v>
      </c>
      <c r="B92" s="323"/>
      <c r="C92" s="324"/>
    </row>
    <row r="93" spans="1:3" ht="57.75" customHeight="1" thickBot="1">
      <c r="A93" s="322" t="s">
        <v>492</v>
      </c>
      <c r="B93" s="323"/>
      <c r="C93" s="323"/>
    </row>
    <row r="94" spans="1:3" ht="74.25" customHeight="1" thickBot="1">
      <c r="A94" s="408" t="s">
        <v>88</v>
      </c>
      <c r="B94" s="409"/>
      <c r="C94" s="410"/>
    </row>
    <row r="95" spans="1:3" ht="15" thickBot="1">
      <c r="A95" s="405" t="s">
        <v>87</v>
      </c>
      <c r="B95" s="406"/>
      <c r="C95" s="407"/>
    </row>
  </sheetData>
  <mergeCells count="101">
    <mergeCell ref="A92:C92"/>
    <mergeCell ref="A93:C93"/>
    <mergeCell ref="A95:C95"/>
    <mergeCell ref="A94:C94"/>
    <mergeCell ref="A78:C78"/>
    <mergeCell ref="A83:C83"/>
    <mergeCell ref="A84:C84"/>
    <mergeCell ref="A85:C85"/>
    <mergeCell ref="A86:C86"/>
    <mergeCell ref="A87:C87"/>
    <mergeCell ref="A91:C91"/>
    <mergeCell ref="A89:C89"/>
    <mergeCell ref="A90:C90"/>
    <mergeCell ref="A79:C79"/>
    <mergeCell ref="A80:C80"/>
    <mergeCell ref="A81:C81"/>
    <mergeCell ref="A82:C82"/>
    <mergeCell ref="A88:C88"/>
    <mergeCell ref="A77:C77"/>
    <mergeCell ref="A66:C66"/>
    <mergeCell ref="A55:C55"/>
    <mergeCell ref="A56:C56"/>
    <mergeCell ref="A57:C57"/>
    <mergeCell ref="A58:C58"/>
    <mergeCell ref="A65:C65"/>
    <mergeCell ref="A59:C59"/>
    <mergeCell ref="A60:C60"/>
    <mergeCell ref="A61:C61"/>
    <mergeCell ref="A62:C62"/>
    <mergeCell ref="A75:C75"/>
    <mergeCell ref="A76:C76"/>
    <mergeCell ref="A67:C67"/>
    <mergeCell ref="A68:C68"/>
    <mergeCell ref="A69:C69"/>
    <mergeCell ref="A64:C64"/>
    <mergeCell ref="A73:C73"/>
    <mergeCell ref="A74:C74"/>
    <mergeCell ref="A70:C70"/>
    <mergeCell ref="A71:C71"/>
    <mergeCell ref="A45:C45"/>
    <mergeCell ref="A46:C46"/>
    <mergeCell ref="A47:C47"/>
    <mergeCell ref="A48:C48"/>
    <mergeCell ref="A72:C72"/>
    <mergeCell ref="A49:C49"/>
    <mergeCell ref="A50:C50"/>
    <mergeCell ref="A51:C51"/>
    <mergeCell ref="A63:C63"/>
    <mergeCell ref="A22:C22"/>
    <mergeCell ref="A24:C24"/>
    <mergeCell ref="A26:C26"/>
    <mergeCell ref="A25:C25"/>
    <mergeCell ref="A27:C27"/>
    <mergeCell ref="A28:C28"/>
    <mergeCell ref="A29:C29"/>
    <mergeCell ref="D7:I7"/>
    <mergeCell ref="A19:C19"/>
    <mergeCell ref="A9:C9"/>
    <mergeCell ref="A11:C11"/>
    <mergeCell ref="A12:B12"/>
    <mergeCell ref="A13:B13"/>
    <mergeCell ref="A15:C15"/>
    <mergeCell ref="A18:C18"/>
    <mergeCell ref="A7:C7"/>
    <mergeCell ref="A16:C16"/>
    <mergeCell ref="A17:C17"/>
    <mergeCell ref="A14:C14"/>
    <mergeCell ref="A23:C23"/>
    <mergeCell ref="D72:I72"/>
    <mergeCell ref="D30:I30"/>
    <mergeCell ref="D34:I34"/>
    <mergeCell ref="D67:I67"/>
    <mergeCell ref="D68:I68"/>
    <mergeCell ref="D69:I69"/>
    <mergeCell ref="D42:J42"/>
    <mergeCell ref="A38:C38"/>
    <mergeCell ref="A39:C39"/>
    <mergeCell ref="A36:C36"/>
    <mergeCell ref="A37:C37"/>
    <mergeCell ref="A52:C52"/>
    <mergeCell ref="A30:C30"/>
    <mergeCell ref="A54:C54"/>
    <mergeCell ref="A32:C32"/>
    <mergeCell ref="A33:C33"/>
    <mergeCell ref="A34:C34"/>
    <mergeCell ref="A35:C35"/>
    <mergeCell ref="A31:C31"/>
    <mergeCell ref="A43:C43"/>
    <mergeCell ref="A40:C40"/>
    <mergeCell ref="A41:C41"/>
    <mergeCell ref="A42:C42"/>
    <mergeCell ref="A44:C44"/>
    <mergeCell ref="A2:C2"/>
    <mergeCell ref="A4:C4"/>
    <mergeCell ref="A6:C6"/>
    <mergeCell ref="A8:C8"/>
    <mergeCell ref="A10:C10"/>
    <mergeCell ref="A3:C3"/>
    <mergeCell ref="A5:C5"/>
    <mergeCell ref="A20:C20"/>
    <mergeCell ref="A21:C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F59"/>
  <sheetViews>
    <sheetView showGridLines="0" topLeftCell="A30" zoomScale="70" zoomScaleNormal="70" workbookViewId="0">
      <selection activeCell="A34" sqref="A34:E34"/>
    </sheetView>
  </sheetViews>
  <sheetFormatPr baseColWidth="10" defaultColWidth="11.453125" defaultRowHeight="14.5"/>
  <cols>
    <col min="1" max="1" width="76.54296875" style="5" customWidth="1"/>
    <col min="2" max="2" width="51.90625" style="5" customWidth="1"/>
    <col min="3" max="3" width="31.6328125" style="5" customWidth="1"/>
    <col min="4" max="4" width="32.08984375" style="5" customWidth="1"/>
    <col min="5" max="5" width="32.6328125" style="5" customWidth="1"/>
    <col min="6" max="6" width="17.6328125" style="5" customWidth="1"/>
    <col min="7" max="16384" width="11.453125" style="5"/>
  </cols>
  <sheetData>
    <row r="1" spans="1:5" s="23" customFormat="1" ht="28.5" customHeight="1">
      <c r="A1" s="279" t="s">
        <v>542</v>
      </c>
      <c r="B1" s="279"/>
      <c r="C1" s="279"/>
      <c r="D1" s="279"/>
      <c r="E1" s="279"/>
    </row>
    <row r="2" spans="1:5" s="23" customFormat="1" ht="55.5" customHeight="1">
      <c r="A2" s="280" t="s">
        <v>571</v>
      </c>
      <c r="B2" s="279"/>
      <c r="C2" s="279"/>
      <c r="D2" s="279"/>
      <c r="E2" s="279"/>
    </row>
    <row r="3" spans="1:5" s="23" customFormat="1" ht="33" customHeight="1">
      <c r="A3" s="279" t="s">
        <v>541</v>
      </c>
      <c r="B3" s="279"/>
      <c r="C3" s="279"/>
      <c r="D3" s="279"/>
      <c r="E3" s="279"/>
    </row>
    <row r="4" spans="1:5" s="23" customFormat="1" ht="73.5" customHeight="1">
      <c r="A4" s="386" t="s">
        <v>572</v>
      </c>
      <c r="B4" s="386"/>
      <c r="C4" s="386"/>
      <c r="D4" s="386"/>
      <c r="E4" s="386"/>
    </row>
    <row r="5" spans="1:5" s="23" customFormat="1">
      <c r="A5" s="25"/>
    </row>
    <row r="6" spans="1:5" s="23" customFormat="1">
      <c r="A6" s="25"/>
    </row>
    <row r="7" spans="1:5" ht="24.75" customHeight="1">
      <c r="A7" s="372" t="s">
        <v>666</v>
      </c>
      <c r="B7" s="372"/>
      <c r="C7" s="372"/>
      <c r="D7" s="372"/>
      <c r="E7" s="372"/>
    </row>
    <row r="8" spans="1:5" ht="118.5" customHeight="1">
      <c r="A8" s="419" t="s">
        <v>536</v>
      </c>
      <c r="B8" s="419"/>
      <c r="C8" s="419"/>
      <c r="D8" s="419"/>
      <c r="E8" s="419"/>
    </row>
    <row r="9" spans="1:5" ht="53.25" customHeight="1">
      <c r="A9" s="35" t="s">
        <v>559</v>
      </c>
      <c r="B9" s="420" t="s">
        <v>558</v>
      </c>
      <c r="C9" s="421"/>
      <c r="D9" s="421"/>
      <c r="E9" s="422"/>
    </row>
    <row r="10" spans="1:5" ht="21.75" customHeight="1">
      <c r="A10" s="255" t="s">
        <v>283</v>
      </c>
      <c r="B10" s="255"/>
      <c r="C10" s="255"/>
      <c r="D10" s="255"/>
      <c r="E10" s="255"/>
    </row>
    <row r="11" spans="1:5" ht="36" customHeight="1">
      <c r="A11" s="253" t="s">
        <v>302</v>
      </c>
      <c r="B11" s="253"/>
      <c r="C11" s="253"/>
      <c r="D11" s="253"/>
      <c r="E11" s="253"/>
    </row>
    <row r="12" spans="1:5" ht="27.75" customHeight="1">
      <c r="A12" s="255" t="s">
        <v>0</v>
      </c>
      <c r="B12" s="255"/>
      <c r="C12" s="255"/>
      <c r="D12" s="255"/>
      <c r="E12" s="255"/>
    </row>
    <row r="13" spans="1:5" ht="81" customHeight="1">
      <c r="A13" s="253" t="s">
        <v>301</v>
      </c>
      <c r="B13" s="253"/>
      <c r="C13" s="253"/>
      <c r="D13" s="253"/>
      <c r="E13" s="253"/>
    </row>
    <row r="14" spans="1:5" ht="35.25" customHeight="1">
      <c r="A14" s="255" t="s">
        <v>531</v>
      </c>
      <c r="B14" s="255"/>
      <c r="C14" s="255"/>
      <c r="D14" s="255"/>
      <c r="E14" s="255"/>
    </row>
    <row r="15" spans="1:5" ht="24" customHeight="1">
      <c r="A15" s="255" t="s">
        <v>300</v>
      </c>
      <c r="B15" s="255"/>
      <c r="C15" s="255"/>
      <c r="D15" s="255"/>
      <c r="E15" s="255"/>
    </row>
    <row r="16" spans="1:5" ht="54" customHeight="1">
      <c r="A16" s="253" t="s">
        <v>299</v>
      </c>
      <c r="B16" s="253"/>
      <c r="C16" s="253"/>
      <c r="D16" s="253"/>
      <c r="E16" s="253"/>
    </row>
    <row r="17" spans="1:5" ht="42.65" customHeight="1">
      <c r="A17" s="255" t="s">
        <v>298</v>
      </c>
      <c r="B17" s="255"/>
      <c r="C17" s="255"/>
      <c r="D17" s="255"/>
      <c r="E17" s="255"/>
    </row>
    <row r="18" spans="1:5" ht="42" customHeight="1">
      <c r="A18" s="255" t="s">
        <v>297</v>
      </c>
      <c r="B18" s="255"/>
      <c r="C18" s="255"/>
      <c r="D18" s="255"/>
      <c r="E18" s="255"/>
    </row>
    <row r="19" spans="1:5" ht="20.149999999999999" customHeight="1">
      <c r="A19" s="373" t="s">
        <v>296</v>
      </c>
      <c r="B19" s="374"/>
      <c r="C19" s="374"/>
      <c r="D19" s="374"/>
      <c r="E19" s="374"/>
    </row>
    <row r="20" spans="1:5" ht="20.149999999999999" customHeight="1">
      <c r="A20" s="254" t="s">
        <v>295</v>
      </c>
      <c r="B20" s="254"/>
      <c r="C20" s="254"/>
      <c r="D20" s="254"/>
      <c r="E20" s="254"/>
    </row>
    <row r="21" spans="1:5" ht="20.149999999999999" customHeight="1">
      <c r="A21" s="254" t="s">
        <v>294</v>
      </c>
      <c r="B21" s="254"/>
      <c r="C21" s="254"/>
      <c r="D21" s="254"/>
      <c r="E21" s="254"/>
    </row>
    <row r="22" spans="1:5" ht="20.149999999999999" customHeight="1">
      <c r="A22" s="254" t="s">
        <v>293</v>
      </c>
      <c r="B22" s="254"/>
      <c r="C22" s="254"/>
      <c r="D22" s="254"/>
      <c r="E22" s="254"/>
    </row>
    <row r="23" spans="1:5" ht="20.149999999999999" customHeight="1">
      <c r="A23" s="254" t="s">
        <v>292</v>
      </c>
      <c r="B23" s="254"/>
      <c r="C23" s="254"/>
      <c r="D23" s="254"/>
      <c r="E23" s="254"/>
    </row>
    <row r="24" spans="1:5" ht="20.149999999999999" customHeight="1">
      <c r="A24" s="254" t="s">
        <v>431</v>
      </c>
      <c r="B24" s="254"/>
      <c r="C24" s="254"/>
      <c r="D24" s="254"/>
      <c r="E24" s="254"/>
    </row>
    <row r="25" spans="1:5" ht="20.149999999999999" customHeight="1">
      <c r="A25" s="254" t="s">
        <v>291</v>
      </c>
      <c r="B25" s="254"/>
      <c r="C25" s="254"/>
      <c r="D25" s="254"/>
      <c r="E25" s="254"/>
    </row>
    <row r="26" spans="1:5" ht="35.25" customHeight="1">
      <c r="A26" s="253" t="s">
        <v>432</v>
      </c>
      <c r="B26" s="253"/>
      <c r="C26" s="253"/>
      <c r="D26" s="253"/>
      <c r="E26" s="253"/>
    </row>
    <row r="27" spans="1:5" ht="23.25" customHeight="1">
      <c r="A27" s="255" t="s">
        <v>212</v>
      </c>
      <c r="B27" s="255"/>
      <c r="C27" s="255"/>
      <c r="D27" s="255"/>
      <c r="E27" s="255"/>
    </row>
    <row r="28" spans="1:5" ht="44.25" customHeight="1">
      <c r="A28" s="423" t="s">
        <v>290</v>
      </c>
      <c r="B28" s="423"/>
      <c r="C28" s="423"/>
      <c r="D28" s="423"/>
      <c r="E28" s="423"/>
    </row>
    <row r="29" spans="1:5" ht="64.5" customHeight="1">
      <c r="A29" s="247" t="s">
        <v>433</v>
      </c>
      <c r="B29" s="248"/>
      <c r="C29" s="248"/>
      <c r="D29" s="248"/>
      <c r="E29" s="249"/>
    </row>
    <row r="30" spans="1:5" ht="48.75" customHeight="1">
      <c r="A30" s="247" t="s">
        <v>573</v>
      </c>
      <c r="B30" s="248"/>
      <c r="C30" s="248"/>
      <c r="D30" s="248"/>
      <c r="E30" s="249"/>
    </row>
    <row r="31" spans="1:5" ht="48.75" customHeight="1">
      <c r="A31" s="247" t="s">
        <v>574</v>
      </c>
      <c r="B31" s="248"/>
      <c r="C31" s="248"/>
      <c r="D31" s="248"/>
      <c r="E31" s="249"/>
    </row>
    <row r="32" spans="1:5" ht="47.25" customHeight="1">
      <c r="A32" s="247" t="s">
        <v>434</v>
      </c>
      <c r="B32" s="248"/>
      <c r="C32" s="248"/>
      <c r="D32" s="248"/>
      <c r="E32" s="249"/>
    </row>
    <row r="33" spans="1:6" ht="75.75" customHeight="1">
      <c r="A33" s="247" t="s">
        <v>575</v>
      </c>
      <c r="B33" s="248"/>
      <c r="C33" s="248"/>
      <c r="D33" s="248"/>
      <c r="E33" s="249"/>
    </row>
    <row r="34" spans="1:6" ht="78.75" customHeight="1">
      <c r="A34" s="416" t="s">
        <v>2768</v>
      </c>
      <c r="B34" s="417"/>
      <c r="C34" s="417"/>
      <c r="D34" s="417"/>
      <c r="E34" s="418"/>
    </row>
    <row r="35" spans="1:6" ht="48.75" customHeight="1">
      <c r="A35" s="293" t="s">
        <v>435</v>
      </c>
      <c r="B35" s="294"/>
      <c r="C35" s="294"/>
      <c r="D35" s="294"/>
      <c r="E35" s="295"/>
    </row>
    <row r="36" spans="1:6" ht="20.149999999999999" customHeight="1">
      <c r="A36" s="259" t="s">
        <v>289</v>
      </c>
      <c r="B36" s="260"/>
      <c r="C36" s="260"/>
      <c r="D36" s="260"/>
      <c r="E36" s="261"/>
    </row>
    <row r="37" spans="1:6" ht="20.149999999999999" customHeight="1">
      <c r="A37" s="259" t="s">
        <v>288</v>
      </c>
      <c r="B37" s="260"/>
      <c r="C37" s="260"/>
      <c r="D37" s="260"/>
      <c r="E37" s="261"/>
    </row>
    <row r="38" spans="1:6" ht="20.149999999999999" customHeight="1">
      <c r="A38" s="290" t="s">
        <v>287</v>
      </c>
      <c r="B38" s="291"/>
      <c r="C38" s="291"/>
      <c r="D38" s="291"/>
      <c r="E38" s="292"/>
    </row>
    <row r="39" spans="1:6" ht="79.5" customHeight="1">
      <c r="A39" s="262" t="s">
        <v>203</v>
      </c>
      <c r="B39" s="263"/>
      <c r="C39" s="263"/>
      <c r="D39" s="263"/>
      <c r="E39" s="264"/>
    </row>
    <row r="40" spans="1:6" ht="51.75" customHeight="1">
      <c r="A40" s="247" t="s">
        <v>436</v>
      </c>
      <c r="B40" s="248"/>
      <c r="C40" s="248"/>
      <c r="D40" s="248"/>
      <c r="E40" s="249"/>
    </row>
    <row r="41" spans="1:6" ht="42" customHeight="1">
      <c r="A41" s="247" t="s">
        <v>514</v>
      </c>
      <c r="B41" s="248"/>
      <c r="C41" s="248"/>
      <c r="D41" s="248"/>
      <c r="E41" s="249"/>
    </row>
    <row r="42" spans="1:6" ht="39.75" customHeight="1">
      <c r="A42" s="247" t="s">
        <v>515</v>
      </c>
      <c r="B42" s="248"/>
      <c r="C42" s="248"/>
      <c r="D42" s="248"/>
      <c r="E42" s="249"/>
    </row>
    <row r="43" spans="1:6" ht="39.5" customHeight="1">
      <c r="A43" s="247" t="s">
        <v>667</v>
      </c>
      <c r="B43" s="248"/>
      <c r="C43" s="248"/>
      <c r="D43" s="248"/>
      <c r="E43" s="249"/>
      <c r="F43" s="26"/>
    </row>
    <row r="44" spans="1:6" ht="81.650000000000006" customHeight="1">
      <c r="A44" s="247" t="s">
        <v>437</v>
      </c>
      <c r="B44" s="248"/>
      <c r="C44" s="248"/>
      <c r="D44" s="248"/>
      <c r="E44" s="249"/>
    </row>
    <row r="45" spans="1:6" ht="53.4" customHeight="1">
      <c r="A45" s="247" t="s">
        <v>180</v>
      </c>
      <c r="B45" s="248"/>
      <c r="C45" s="248"/>
      <c r="D45" s="248"/>
      <c r="E45" s="249"/>
    </row>
    <row r="46" spans="1:6" ht="39.75" customHeight="1">
      <c r="A46" s="247" t="s">
        <v>534</v>
      </c>
      <c r="B46" s="248"/>
      <c r="C46" s="248"/>
      <c r="D46" s="248"/>
      <c r="E46" s="249"/>
    </row>
    <row r="47" spans="1:6" ht="27.75" customHeight="1">
      <c r="A47" s="247" t="s">
        <v>286</v>
      </c>
      <c r="B47" s="248"/>
      <c r="C47" s="248"/>
      <c r="D47" s="248"/>
      <c r="E47" s="249"/>
    </row>
    <row r="48" spans="1:6" ht="39" customHeight="1">
      <c r="A48" s="247" t="s">
        <v>438</v>
      </c>
      <c r="B48" s="248"/>
      <c r="C48" s="248"/>
      <c r="D48" s="248"/>
      <c r="E48" s="249"/>
    </row>
    <row r="49" spans="1:6" ht="24" customHeight="1">
      <c r="A49" s="247" t="s">
        <v>439</v>
      </c>
      <c r="B49" s="248"/>
      <c r="C49" s="248"/>
      <c r="D49" s="248"/>
      <c r="E49" s="249"/>
    </row>
    <row r="50" spans="1:6" ht="57" customHeight="1">
      <c r="A50" s="247" t="s">
        <v>440</v>
      </c>
      <c r="B50" s="248"/>
      <c r="C50" s="248"/>
      <c r="D50" s="248"/>
      <c r="E50" s="249"/>
    </row>
    <row r="51" spans="1:6" ht="51" customHeight="1">
      <c r="A51" s="247" t="s">
        <v>441</v>
      </c>
      <c r="B51" s="248"/>
      <c r="C51" s="248"/>
      <c r="D51" s="248"/>
      <c r="E51" s="249"/>
    </row>
    <row r="52" spans="1:6" ht="54" customHeight="1">
      <c r="A52" s="247" t="s">
        <v>442</v>
      </c>
      <c r="B52" s="248"/>
      <c r="C52" s="248"/>
      <c r="D52" s="248"/>
      <c r="E52" s="249"/>
    </row>
    <row r="53" spans="1:6" ht="46.25" customHeight="1">
      <c r="A53" s="262" t="s">
        <v>668</v>
      </c>
      <c r="B53" s="263"/>
      <c r="C53" s="263"/>
      <c r="D53" s="263"/>
      <c r="E53" s="264"/>
      <c r="F53" s="26"/>
    </row>
    <row r="54" spans="1:6" s="4" customFormat="1" ht="30" customHeight="1">
      <c r="A54" s="255" t="s">
        <v>539</v>
      </c>
      <c r="B54" s="255"/>
      <c r="C54" s="255"/>
      <c r="D54" s="255"/>
      <c r="E54" s="255"/>
    </row>
    <row r="55" spans="1:6" ht="30" customHeight="1">
      <c r="A55" s="238" t="s">
        <v>836</v>
      </c>
      <c r="B55" s="239"/>
      <c r="C55" s="239"/>
      <c r="D55" s="239"/>
      <c r="E55" s="240"/>
    </row>
    <row r="56" spans="1:6" ht="115.25" customHeight="1">
      <c r="A56" s="241" t="s">
        <v>797</v>
      </c>
      <c r="B56" s="242"/>
      <c r="C56" s="242"/>
      <c r="D56" s="242"/>
      <c r="E56" s="243"/>
      <c r="F56" s="26"/>
    </row>
    <row r="57" spans="1:6">
      <c r="A57" s="383" t="s">
        <v>835</v>
      </c>
      <c r="B57" s="383"/>
      <c r="C57" s="383"/>
      <c r="D57" s="383"/>
      <c r="E57" s="383"/>
    </row>
    <row r="58" spans="1:6">
      <c r="A58" s="384" t="s">
        <v>834</v>
      </c>
      <c r="B58" s="384"/>
      <c r="C58" s="384"/>
      <c r="D58" s="384"/>
      <c r="E58" s="384"/>
    </row>
    <row r="59" spans="1:6" ht="51.75" customHeight="1">
      <c r="A59" s="247" t="s">
        <v>285</v>
      </c>
      <c r="B59" s="248"/>
      <c r="C59" s="248"/>
      <c r="D59" s="248"/>
      <c r="E59" s="249"/>
    </row>
  </sheetData>
  <mergeCells count="57">
    <mergeCell ref="A56:E56"/>
    <mergeCell ref="A54:E54"/>
    <mergeCell ref="A57:E57"/>
    <mergeCell ref="A58:E58"/>
    <mergeCell ref="A55:E55"/>
    <mergeCell ref="A8:E8"/>
    <mergeCell ref="B9:E9"/>
    <mergeCell ref="A10:E10"/>
    <mergeCell ref="A27:E27"/>
    <mergeCell ref="A28:E28"/>
    <mergeCell ref="A21:E21"/>
    <mergeCell ref="A22:E22"/>
    <mergeCell ref="A23:E23"/>
    <mergeCell ref="A24:E24"/>
    <mergeCell ref="A25:E25"/>
    <mergeCell ref="A11:E11"/>
    <mergeCell ref="A12:E12"/>
    <mergeCell ref="A13:E13"/>
    <mergeCell ref="A14:E14"/>
    <mergeCell ref="A15:E15"/>
    <mergeCell ref="A16:E16"/>
    <mergeCell ref="A45:E45"/>
    <mergeCell ref="A46:E46"/>
    <mergeCell ref="A47:E47"/>
    <mergeCell ref="A48:E48"/>
    <mergeCell ref="A38:E38"/>
    <mergeCell ref="A39:E39"/>
    <mergeCell ref="A40:E40"/>
    <mergeCell ref="A41:E41"/>
    <mergeCell ref="A42:E42"/>
    <mergeCell ref="A49:E49"/>
    <mergeCell ref="A26:E26"/>
    <mergeCell ref="A53:E53"/>
    <mergeCell ref="A59:E59"/>
    <mergeCell ref="A50:E50"/>
    <mergeCell ref="A51:E51"/>
    <mergeCell ref="A52:E52"/>
    <mergeCell ref="A30:E30"/>
    <mergeCell ref="A31:E31"/>
    <mergeCell ref="A32:E32"/>
    <mergeCell ref="A34:E34"/>
    <mergeCell ref="A35:E35"/>
    <mergeCell ref="A36:E36"/>
    <mergeCell ref="A37:E37"/>
    <mergeCell ref="A43:E43"/>
    <mergeCell ref="A44:E44"/>
    <mergeCell ref="A1:E1"/>
    <mergeCell ref="A2:E2"/>
    <mergeCell ref="A3:E3"/>
    <mergeCell ref="A4:E4"/>
    <mergeCell ref="A7:E7"/>
    <mergeCell ref="A17:E17"/>
    <mergeCell ref="A18:E18"/>
    <mergeCell ref="A19:E19"/>
    <mergeCell ref="A20:E20"/>
    <mergeCell ref="A33:E33"/>
    <mergeCell ref="A29:E2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4FCCC-CC21-4D1A-8DE0-7D2B2800C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ED53C0-1D9D-4D39-9439-6712D6749F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Inmuebles propios</vt:lpstr>
      <vt:lpstr>Obra de arte</vt:lpstr>
      <vt:lpstr>VALORES ASEGU TRDM</vt:lpstr>
      <vt:lpstr>TRDM</vt:lpstr>
      <vt:lpstr>AUT</vt:lpstr>
      <vt:lpstr>RCE</vt:lpstr>
      <vt:lpstr>MANEJO</vt:lpstr>
      <vt:lpstr>IRF</vt:lpstr>
      <vt:lpstr>TR. VALORES</vt:lpstr>
      <vt:lpstr>AUTOS</vt:lpstr>
      <vt:lpstr>RC SERVIDORES</vt:lpstr>
      <vt:lpstr>CYBER</vt:lpstr>
      <vt:lpstr>RCSP</vt:lpstr>
      <vt:lpstr>TRDM!_GoBack</vt:lpstr>
      <vt:lpstr>'Inmuebles propios'!Área_de_impresión</vt:lpstr>
      <vt:lpstr>'RC SERVIDORES'!Área_de_impresión</vt:lpstr>
      <vt:lpstr>'Inmuebles propios'!Títulos_a_imprimir</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ISABEL PUERTO MESA</dc:creator>
  <cp:lastModifiedBy>LEYDI PAOLA PADILLA TEQUIA</cp:lastModifiedBy>
  <dcterms:created xsi:type="dcterms:W3CDTF">2014-12-15T19:54:18Z</dcterms:created>
  <dcterms:modified xsi:type="dcterms:W3CDTF">2022-12-05T22:04:46Z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347b247-e90e-43a3-9d7b-004f14ae6873_Enabled">
    <vt:lpwstr>true</vt:lpwstr>
  </property>
  <property fmtid="{D5CDD505-2E9C-101B-9397-08002B2CF9AE}" pid="4" name="MSIP_Label_d347b247-e90e-43a3-9d7b-004f14ae6873_SetDate">
    <vt:lpwstr>2022-08-29T14:32:09Z</vt:lpwstr>
  </property>
  <property fmtid="{D5CDD505-2E9C-101B-9397-08002B2CF9AE}" pid="5" name="MSIP_Label_d347b247-e90e-43a3-9d7b-004f14ae6873_Method">
    <vt:lpwstr>Standard</vt:lpwstr>
  </property>
  <property fmtid="{D5CDD505-2E9C-101B-9397-08002B2CF9AE}" pid="6" name="MSIP_Label_d347b247-e90e-43a3-9d7b-004f14ae6873_Name">
    <vt:lpwstr>d347b247-e90e-43a3-9d7b-004f14ae6873</vt:lpwstr>
  </property>
  <property fmtid="{D5CDD505-2E9C-101B-9397-08002B2CF9AE}" pid="7" name="MSIP_Label_d347b247-e90e-43a3-9d7b-004f14ae6873_SiteId">
    <vt:lpwstr>76e3921f-489b-4b7e-9547-9ea297add9b5</vt:lpwstr>
  </property>
  <property fmtid="{D5CDD505-2E9C-101B-9397-08002B2CF9AE}" pid="8" name="MSIP_Label_d347b247-e90e-43a3-9d7b-004f14ae6873_ContentBits">
    <vt:lpwstr>0</vt:lpwstr>
  </property>
</Properties>
</file>