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laprevisora-my.sharepoint.com/personal/kelly_castiblanco_ext_previsora_gov_co/Documents/Escritorio/INVITACIÓN DIRECTA/2025/7210/EVALUACIONES/"/>
    </mc:Choice>
  </mc:AlternateContent>
  <xr:revisionPtr revIDLastSave="57" documentId="8_{C275DE25-A7F7-4ED1-91F1-2934D0E9F936}" xr6:coauthVersionLast="47" xr6:coauthVersionMax="47" xr10:uidLastSave="{4A3EA15E-214E-4E79-863E-153724895E9E}"/>
  <bookViews>
    <workbookView xWindow="-110" yWindow="-110" windowWidth="19420" windowHeight="10420" activeTab="1" xr2:uid="{00000000-000D-0000-FFFF-FFFF00000000}"/>
  </bookViews>
  <sheets>
    <sheet name="Consolidado Calificación" sheetId="1" r:id="rId1"/>
    <sheet name="Factores Habilitantes" sheetId="13" r:id="rId2"/>
    <sheet name="A 1. Experiencia Firma" sheetId="6" r:id="rId3"/>
    <sheet name="A 2. Requisitos  y exp. Equipo" sheetId="8" r:id="rId4"/>
    <sheet name="Evaluación Req. Calificab" sheetId="16" r:id="rId5"/>
    <sheet name="Evaluación económica" sheetId="17" r:id="rId6"/>
    <sheet name="OBLIGACIONES ESPECIFICAS" sheetId="20" r:id="rId7"/>
  </sheets>
  <definedNames>
    <definedName name="_xlnm.Print_Area" localSheetId="0">'Consolidado Calificación'!#REF!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B8" i="16"/>
  <c r="B17" i="16" s="1"/>
  <c r="B24" i="16" s="1"/>
  <c r="B10" i="16"/>
  <c r="B18" i="16" s="1"/>
  <c r="B25" i="16" s="1"/>
  <c r="B12" i="16"/>
  <c r="B19" i="16" s="1"/>
  <c r="B26" i="16" s="1"/>
  <c r="D15" i="16"/>
  <c r="D22" i="16"/>
  <c r="D28" i="16"/>
  <c r="C29" i="16"/>
  <c r="D29" i="16"/>
  <c r="E29" i="16"/>
  <c r="D31" i="16"/>
  <c r="E31" i="16"/>
  <c r="B35" i="16"/>
  <c r="B36" i="16"/>
  <c r="C37" i="16"/>
  <c r="D37" i="16"/>
  <c r="E37" i="16"/>
  <c r="B42" i="16"/>
  <c r="B48" i="16"/>
  <c r="B55" i="16"/>
  <c r="K21" i="1"/>
  <c r="J21" i="1"/>
  <c r="I21" i="1"/>
  <c r="K20" i="1"/>
  <c r="J20" i="1"/>
  <c r="I20" i="1"/>
  <c r="K19" i="1"/>
  <c r="J19" i="1"/>
  <c r="I19" i="1"/>
  <c r="K15" i="1"/>
  <c r="J15" i="1"/>
  <c r="I15" i="1"/>
  <c r="K14" i="1"/>
  <c r="J14" i="1"/>
  <c r="I14" i="1"/>
  <c r="K13" i="1"/>
  <c r="J13" i="1"/>
  <c r="I13" i="1"/>
  <c r="K12" i="1"/>
  <c r="J12" i="1"/>
  <c r="I12" i="1"/>
  <c r="K11" i="1"/>
  <c r="J11" i="1"/>
  <c r="I11" i="1"/>
  <c r="B18" i="8"/>
  <c r="B17" i="8"/>
  <c r="B16" i="8"/>
  <c r="B14" i="8"/>
  <c r="D12" i="13"/>
  <c r="C11" i="13"/>
  <c r="J10" i="1" l="1"/>
  <c r="J22" i="1" s="1"/>
  <c r="D8" i="17"/>
  <c r="K10" i="1" s="1"/>
  <c r="K22" i="1" s="1"/>
  <c r="H34" i="8"/>
  <c r="H33" i="8"/>
  <c r="H18" i="8"/>
  <c r="H32" i="8"/>
  <c r="H17" i="8"/>
  <c r="C9" i="17"/>
  <c r="D9" i="17" s="1"/>
  <c r="I10" i="1" s="1"/>
  <c r="I22" i="1" s="1"/>
  <c r="H31" i="8"/>
  <c r="H30" i="8"/>
  <c r="H16" i="8"/>
  <c r="H29" i="8"/>
  <c r="H28" i="8"/>
  <c r="H15" i="8"/>
  <c r="H14" i="8"/>
  <c r="E22" i="1" l="1"/>
  <c r="B33" i="8"/>
  <c r="B32" i="8"/>
  <c r="B30" i="8"/>
  <c r="B28" i="8"/>
  <c r="B61" i="6"/>
  <c r="B54" i="6"/>
  <c r="B47" i="6"/>
  <c r="B26" i="6"/>
  <c r="G22" i="1" l="1"/>
  <c r="F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PATRICIA CEDIEL BRAVO</author>
  </authors>
  <commentList>
    <comment ref="C43" authorId="0" shapeId="0" xr:uid="{FDAEFFA5-27AA-41FA-86EE-B2B6DBAE95D7}">
      <text>
        <r>
          <rPr>
            <b/>
            <sz val="9"/>
            <color indexed="81"/>
            <rFont val="Tahoma"/>
            <family val="2"/>
          </rPr>
          <t>SANDRA PATRICIA CEDIEL BRAVO:</t>
        </r>
        <r>
          <rPr>
            <sz val="9"/>
            <color indexed="81"/>
            <rFont val="Tahoma"/>
            <family val="2"/>
          </rPr>
          <t xml:space="preserve">
Se dan 100 o 50 puntos?
</t>
        </r>
      </text>
    </comment>
  </commentList>
</comments>
</file>

<file path=xl/sharedStrings.xml><?xml version="1.0" encoding="utf-8"?>
<sst xmlns="http://schemas.openxmlformats.org/spreadsheetml/2006/main" count="980" uniqueCount="372">
  <si>
    <t>CONSOLIDADO EVALUACIÓN</t>
  </si>
  <si>
    <t>1. OBJETO</t>
  </si>
  <si>
    <t>OBSERVACIÓN</t>
  </si>
  <si>
    <t xml:space="preserve">2.   PLAZO Y EJECUCIÓN </t>
  </si>
  <si>
    <t xml:space="preserve">3.  LUGAR DE EJECUCIÓN </t>
  </si>
  <si>
    <t>Bogotá, D.C.</t>
  </si>
  <si>
    <r>
      <t>4.  PRESUPUESTO</t>
    </r>
    <r>
      <rPr>
        <sz val="10"/>
        <color rgb="FFFF0000"/>
        <rFont val="Tahoma"/>
        <family val="2"/>
      </rPr>
      <t xml:space="preserve"> </t>
    </r>
  </si>
  <si>
    <t>5.  FORMA DE PAGO</t>
  </si>
  <si>
    <t>MENSUAL VENCIDO</t>
  </si>
  <si>
    <t>FACTORES DE CALIFICACIÓN</t>
  </si>
  <si>
    <t>PUNTAJE MÁXIMO</t>
  </si>
  <si>
    <t>MNEMO</t>
  </si>
  <si>
    <t>NEWNET</t>
  </si>
  <si>
    <t>PROVEEDOR</t>
  </si>
  <si>
    <t>PUNTAJE</t>
  </si>
  <si>
    <t>Económico</t>
  </si>
  <si>
    <t>Valores agregados</t>
  </si>
  <si>
    <t>CONDICIONES TÉCNICAS OBLIGATORIAS</t>
  </si>
  <si>
    <t>PROPONENTES</t>
  </si>
  <si>
    <t>Cumple</t>
  </si>
  <si>
    <t>ROL</t>
  </si>
  <si>
    <t>PERFIL REQUERIDO</t>
  </si>
  <si>
    <t>FOLIO</t>
  </si>
  <si>
    <t>ANEXO 1 - CALIFICACIÓN EXPERIENCIA EMPRESA</t>
  </si>
  <si>
    <t>EXPERIENCIA DEL PROVEEDOR</t>
  </si>
  <si>
    <t>CONDICIONES DE LAS CERTIFICACIONES EXPERIENCIA EMPRESA</t>
  </si>
  <si>
    <t>CUMPLE</t>
  </si>
  <si>
    <t>Anexo experiecia Firma</t>
  </si>
  <si>
    <t>REQUISITOS DE LAS CERTIFICACIONES EXPERIENCIA EMPRESA</t>
  </si>
  <si>
    <t>X</t>
  </si>
  <si>
    <t>Indicar expresamente el objeto del contrato.</t>
  </si>
  <si>
    <t>Indicar la fecha de inicio y de terminación del contrato.</t>
  </si>
  <si>
    <t>ASIGNACIÓN PUNTAJE EXPERIENCIA ADICIONAL DEL OFERENTE: Máximo 150 puntos</t>
  </si>
  <si>
    <t>CERTIFICACIONES EXPERIENCIA EMPRESA ADICIONALES</t>
  </si>
  <si>
    <t>GERENTE DE PROYECTO</t>
  </si>
  <si>
    <t xml:space="preserve">FORMACIÓN  </t>
  </si>
  <si>
    <t>REQUISITOS</t>
  </si>
  <si>
    <t>Formación Profesional</t>
  </si>
  <si>
    <t>Certificación obligatoria</t>
  </si>
  <si>
    <t>EXPERIENCIA LABORAL</t>
  </si>
  <si>
    <t>Experiencia Específica</t>
  </si>
  <si>
    <t>POROVEEDOR</t>
  </si>
  <si>
    <t>NOMBRE</t>
  </si>
  <si>
    <t>CARGO</t>
  </si>
  <si>
    <t>Tiempo (Años)</t>
  </si>
  <si>
    <t>Certificaciones de experiencia laboral del consultor. Experiencia acumulada en la participación en proyectos desarrollando las actividades detalladas en el apartado de “Capacidad técnica / Recurso Humano”:</t>
  </si>
  <si>
    <t>CERTIFICACIONES ADICIONALES EXPERIENCIA CONSULTOR</t>
  </si>
  <si>
    <t>Certificaciones del consultor, se asignará el puntaje cuando EL OFERENTE aporte certificaciones adicionales a las mínimas obligatorias de la siguiente manera:</t>
  </si>
  <si>
    <t>VALORES AGREGADOS</t>
  </si>
  <si>
    <t>OBJETO</t>
  </si>
  <si>
    <t>VALOR</t>
  </si>
  <si>
    <t>La propuesta económica se evaluará sobre el valor total de la oferta presentada por el proponente, para lo cual se asignará un máximo de trescientos (300) puntos a la oferta más económica, las demás se les calificará por regla de tres inversa.</t>
  </si>
  <si>
    <t>Experiencia adicional del consultor líder</t>
  </si>
  <si>
    <t>TOTAL</t>
  </si>
  <si>
    <t>Formación académica adicional - consultor líder</t>
  </si>
  <si>
    <t>Nombre de la entidad contratante.</t>
  </si>
  <si>
    <t>Deberá estar impresa en papel membretado de la empresa que lo expide.</t>
  </si>
  <si>
    <t>Valor del contrato (Si el valor del contrato es indeterminado, la entidad contratante debe establecer su valor, de acuerdo con los pagos realizados desde la suscripción del contrato hasta la fecha de emisión del certificado.</t>
  </si>
  <si>
    <t>Cada certificación deberá indicar la constancia de que el contrato se CUMPLIÓ a satisfacción</t>
  </si>
  <si>
    <t xml:space="preserve">	Número y fecha del contrato.</t>
  </si>
  <si>
    <t>Deberá estar firmada por el representante legal, gerente o director de recursos humanos o quien haga sus veces o quien tuvo a su cargo el control de ejecución del contrato y se debe indicar el nombre de quien firma, cargo y teléfono</t>
  </si>
  <si>
    <r>
      <t xml:space="preserve">Experiencia adicional del </t>
    </r>
    <r>
      <rPr>
        <sz val="10"/>
        <color rgb="FF000000"/>
        <rFont val="Verdana"/>
        <family val="2"/>
      </rPr>
      <t>PROPONENTE</t>
    </r>
  </si>
  <si>
    <t>CONSULTOR LIDER</t>
  </si>
  <si>
    <t>ASIGNACIÓN PUNTAJE FORMACIÓN DEL CONSULTOR LIDER</t>
  </si>
  <si>
    <t>PROPONENTE</t>
  </si>
  <si>
    <t>CONDICIÓN</t>
  </si>
  <si>
    <t>No.</t>
  </si>
  <si>
    <t>FECHA INICIO</t>
  </si>
  <si>
    <t>FECHA FIN</t>
  </si>
  <si>
    <t>CONTRATISTA</t>
  </si>
  <si>
    <t>x</t>
  </si>
  <si>
    <t>Plinio Esteban Palomino López</t>
  </si>
  <si>
    <t>Gerente de Proyectos</t>
  </si>
  <si>
    <t>EMPRESA</t>
  </si>
  <si>
    <t>DESDE</t>
  </si>
  <si>
    <t>HASTA</t>
  </si>
  <si>
    <t>OFERTA (incluido IVA)</t>
  </si>
  <si>
    <t>CERTIFICACIONES ADICIONALES</t>
  </si>
  <si>
    <t>CERTIFICACIONES BÁSICAS</t>
  </si>
  <si>
    <t>PUNTAJE ECONÓMICO</t>
  </si>
  <si>
    <t>INFRAESTRUCTURAS SEGURAS SAS</t>
  </si>
  <si>
    <t>CERTIFICACIONES HABILITANTES</t>
  </si>
  <si>
    <t>ASPECTOS HABILITANTES</t>
  </si>
  <si>
    <t>CONDICIONES A CERTIFICAR</t>
  </si>
  <si>
    <t>ITEM</t>
  </si>
  <si>
    <t>ASPECTOS HABILITANTES FIRMA</t>
  </si>
  <si>
    <t>Factor Apoyo a la industria nacional.</t>
  </si>
  <si>
    <t>Factor Emprendimiento y empresa de mujeres</t>
  </si>
  <si>
    <t>Trabajadores en condición de discapacidad</t>
  </si>
  <si>
    <t xml:space="preserve">ANEXO 2  EVALUACIÓN REQUISITOS Y EXPERIENCIA RECURSO HUMANO </t>
  </si>
  <si>
    <t>CONSULTOR</t>
  </si>
  <si>
    <t xml:space="preserve"> FACTOR DE APOYO A LA INDUSTRIA NACIONAL: Máximo 100 Puntos.</t>
  </si>
  <si>
    <t>REQUISITO</t>
  </si>
  <si>
    <t>ELABORÓ: SANDRA CEDIEL BRAVO</t>
  </si>
  <si>
    <t>Especialista Gerencia de Riesgos</t>
  </si>
  <si>
    <t>REVISÓ: CAROLINA OSORIO ARANGO</t>
  </si>
  <si>
    <t>Gerente de Riesgos</t>
  </si>
  <si>
    <t>EVALUACIÓN REQUISITOS CALIFICABLES</t>
  </si>
  <si>
    <t>FACTOR DE EMPRENDIMIENTO Y EMPRESA DE MUJERES: MÁXIMO 2,5 PUNTOS.</t>
  </si>
  <si>
    <t>SAMTEL CONSULTORES COLOMBIA SAS</t>
  </si>
  <si>
    <t>PRALOGY SAS</t>
  </si>
  <si>
    <t>N/A</t>
  </si>
  <si>
    <t>INFRESTRUCTURAS SEGURAS</t>
  </si>
  <si>
    <t>PWC</t>
  </si>
  <si>
    <t>WEXLER</t>
  </si>
  <si>
    <t>Deben haber sido ejecutados o estar en ejecución dentro de los ocho años (8) años anteriores contados desde la fecha de cierre de este proceso de selección.</t>
  </si>
  <si>
    <t>No cumple</t>
  </si>
  <si>
    <t>Cinco (5) certificaciones de contratos ejecutados o en ejecución en Colombia suscritos con entidades públicas o privadas y su objeto debe ser igual o similar al de la presente invitación, donde se evidencie la experiencia ejecutando contratos cuyo objeto esté relacionado con la implementación y operación de Sistemas de Gestión de Seguridad de la Información y Ciberseguridad.</t>
  </si>
  <si>
    <t>El valor de la sumatoria de los contratos certificados debe superar el valor del presupuesto oficial destinado para este proceso.</t>
  </si>
  <si>
    <t xml:space="preserve"> Para los contratos certificados que se encuentren en ejecución, su ejecución tanto en plazo como en presupuesto debe superar el 50%.</t>
  </si>
  <si>
    <t>Disponibilidad requerida parcial, pero deberá contar con disponibilidad de tiempo cuando sea requerido por LA PREVISORA S.A. Su función es desarrollar la planeación y direccionamiento requerido para la exitosa ejecución del contrato.</t>
  </si>
  <si>
    <t>Ingeniero de Sistemas, Electrónico, telecomunicaciones o carreras afines.</t>
  </si>
  <si>
    <t>Demostrar experiencia de al menos cinco (5) años como gerente de proyectos y dos (2) o más años de experiencia general en actividades relacionadas con el objeto a contratar. Esta debe ser demostrada con certificaciones laborales, emitidas por la empresa en la que labora o por las empresas donde desarrollo proyectos</t>
  </si>
  <si>
    <t>Experiencia</t>
  </si>
  <si>
    <t>Que cuente con mínimo dos (2) de las siguientes certificaciones:     
• Especialista en Gerencia de Proyectos
• Certificado PMP vigente
• CISSP - Certified Information System Security Professional vigente
• CISM - Certified Information Security Manager vigenteCEH Certified Ethical Hacking
• ISO/IEC 27032 Lead Cybersecurity Manager
• ISO/IEC 27001 Lead Auditor o Lead Implementer
• Especialización o maestría en gerencia de proyectos.
• Certificación PMP o equivalente (CAPM, PRINCE2, Scrum Master)..</t>
  </si>
  <si>
    <t>Ingeniero de Sistemas, de Telecomunicaciones, Electrónico o ingenierías afines y estudios de posgrado Seguridad Informática, Seguridad de la información, seguridad en TI y/o Ciberseguridad.</t>
  </si>
  <si>
    <t>Experiencia mínima de cinco (5) años como auditor, analista o consultor de seguridad, o posiciones equivalentes en el ámbito de la seguridad de la información o gestión de riesgos, desarrollando las siguientes actividades:
- Desarrollo e implementación de sistemas de gestión de seguridad de la información.
- Análisis y gestión de ciberseguridad, incluyendo operaciones en Centros de Operaciones de Seguridad (SOC).
- Gestión y respuesta a incidentes de seguridad de la información y/o ciberseguridad.
- Realización de auditorías de seguridad de la información.
- Monitoreo y cumplimiento de normativas de seguridad y ciberseguridad.
- Evaluación y mitigación de vulnerabilidades técnicas.
- Gestión de riesgos de seguridad de la información y ciberseguridad.</t>
  </si>
  <si>
    <t>OBSERVACIONES</t>
  </si>
  <si>
    <t>• 1 certificación: 75 puntos.
• 2 certificaciones: 150 puntos.</t>
  </si>
  <si>
    <t>Certificaciones del consultor, se asignará el puntaje cuando EL OFERENTE aporte certificaciones adicionales a las mínimas habilitantes de la siguiente manera:
1 Certificación 30 PUNTOS
2 Certificaciones 60 PUNTOS
3 Certificaciones 90 PUNTOS
4 Certificaciones 120 PUNTOS</t>
  </si>
  <si>
    <t>Certificaciones de experiencia laboral del consultor. Experiencia acumulada en la participación en proyectos desarrollando las actividades detalladas en el apartado de “Capacidad técnica / Recurso Humano”:
&gt; 5 años hasta 6 años: 50 puntos.
&gt; 6 años hasta 8 años: 100 puntos.
&gt; 8 años: 120 puntos.</t>
  </si>
  <si>
    <t>Disponer de una bolsa de cuarenta (40) horas mínimo para la atención de incidentes de seguridad informática o auditoría forense, en caso de presentarse un incidente que afecte la seguridad de la información o la ciberseguridad de LA PREVISORA SA. Este requerimiento deberá será atendido por un Especialista Forense certificado. – 30 Puntos</t>
  </si>
  <si>
    <t xml:space="preserve">
Realizar un diagnóstico de la seguridad de las plataformas de seguridad perimetral de la compañía – 30 Puntos.</t>
  </si>
  <si>
    <t>FACTOR AMBIENTAL</t>
  </si>
  <si>
    <t>Gestión de emisiones de carbono</t>
  </si>
  <si>
    <t>Uso eficiente de recursos</t>
  </si>
  <si>
    <t>Gestión de residuos</t>
  </si>
  <si>
    <t>Servicios de origen Nacional: Se otorgarán los puntos señalados, a EL OFERENTE que acredite que el 100% de los servicios objeto de la presente invitación son de origen nacional. 100 PUNTOS
Incorporación de servicios colombianos: Si EL OFERENTE no ofrece servicios de origen nacional, pero incorporan por lo menos el 50% de personal profesional, técnico u operativo colombiano en la prestación de los servicios objeto de la presente invitación, se otorgarán los puntos señalados en este recuadro. 50 PUNTOS</t>
  </si>
  <si>
    <t>Deberá aportar experiencia máximo 2 certificaciones adicionales a los requisitos mínimos habilitantes que acredite que el oferente tiene experiencia en el diseño, definición e implementación de un Sistema de Gestión de Seguridad de la Información, teniendo en cuenta los aspectos técnicos definidos.</t>
  </si>
  <si>
    <t>ASIGNACIÓN PUNTAJE EXPERIENCIA ADICIONAL DEL CONSULTOR LIDER: Máximo 120 puntos</t>
  </si>
  <si>
    <t>Prestación de Servicios a través de una persona jurídica especializada para apoyar la gestión de la Seguridad de la Información y la Ciberseguridad de la compañía.</t>
  </si>
  <si>
    <t>Desde la Fecha de Suscripción - Dos años</t>
  </si>
  <si>
    <t>TRECIENTOS TREINTA Y SIETE MILLONES OCHOCIENTOS VEINTICUATRO MIL TRESCIENTOS CUARENTA M/CTE ($337,824,340) Incluido el valor IVA.</t>
  </si>
  <si>
    <t>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t>
  </si>
  <si>
    <t>Los proponentes deberán acreditar la vinculación de trabajadores con discapacidad en su planta de personal, de acuerdo con los siguientes requisitos:
1. La persona natural, el representante legal de la persona jurídica o el revisor fiscal, según corresponda, certificará el número total de trabajadores vinculados a la planta de personal del proponente o sus integrantes a la fecha de cierre del proceso de selección
2. Acreditar el número mínimo de personas con discapacidad en su planta de personal, de conformidad con lo señalado en el certificado expedido por el Ministerio de Trabajo, el cual deberá estar vigente a la fecha de cierre de la INVITACIÓN CERRADA.</t>
  </si>
  <si>
    <t>TRABAJADORES EN CONDICIÓN DE DISCAPACIDAD: Máximo 10 Puntos.</t>
  </si>
  <si>
    <t>OBLIGACIONES ESPECIFICAS</t>
  </si>
  <si>
    <t>SAMTEL CONSULTORES</t>
  </si>
  <si>
    <t>INFRAESTRUCTURAS SEGURAS</t>
  </si>
  <si>
    <t>SI</t>
  </si>
  <si>
    <t>NO</t>
  </si>
  <si>
    <t>1. Asesoría Estratégica y Técnica en Seguridad de la Información y 
Ciberseguridad</t>
  </si>
  <si>
    <r>
      <rPr>
        <b/>
        <sz val="11"/>
        <color theme="1"/>
        <rFont val="Calibri"/>
        <family val="2"/>
        <scheme val="minor"/>
      </rPr>
      <t>A.</t>
    </r>
    <r>
      <rPr>
        <sz val="11"/>
        <color theme="1"/>
        <rFont val="Calibri"/>
        <family val="2"/>
        <scheme val="minor"/>
      </rPr>
      <t xml:space="preserve"> Asesoría Especializada en Seguridad de la Información y Ciberseguridad</t>
    </r>
  </si>
  <si>
    <t>NA</t>
  </si>
  <si>
    <t>SUBSANACION CARTA CAPACIDAD TECNICA PAG 3</t>
  </si>
  <si>
    <t>2.2.3.2 OBLIGACIONES ESPECIFICAS PAG 7</t>
  </si>
  <si>
    <t>2.2.3 CAPACIDAD TECNICA PAG 319</t>
  </si>
  <si>
    <r>
      <rPr>
        <b/>
        <sz val="11"/>
        <color theme="1"/>
        <rFont val="Calibri"/>
        <family val="2"/>
        <scheme val="minor"/>
      </rPr>
      <t xml:space="preserve">B. </t>
    </r>
    <r>
      <rPr>
        <sz val="11"/>
        <color theme="1"/>
        <rFont val="Calibri"/>
        <family val="2"/>
        <scheme val="minor"/>
      </rPr>
      <t>Definición y Ejecución de la Estrategia de Seguridad Organizacional</t>
    </r>
  </si>
  <si>
    <t>2.2.3 CAPACIDAD TECNICA PAG 320</t>
  </si>
  <si>
    <r>
      <rPr>
        <b/>
        <sz val="11"/>
        <color theme="1"/>
        <rFont val="Calibri"/>
        <family val="2"/>
        <scheme val="minor"/>
      </rPr>
      <t>C.</t>
    </r>
    <r>
      <rPr>
        <sz val="11"/>
        <color theme="1"/>
        <rFont val="Calibri"/>
        <family val="2"/>
        <scheme val="minor"/>
      </rPr>
      <t xml:space="preserve"> Apoyar la elaboración de una presentación semestral, del Sistema de 
Gestión de Seguridad de la Información para la Alta Dirección (Comité de 
Presidencia y Junta Directiva), con el objetivo de proporcionar un informe 
ejecutivo sobre el estado de la seguridad de la información, los riesgos 
asociados, y las iniciativas estratégicas para mejorar la postura de 
seguridad de la información en la organización</t>
    </r>
  </si>
  <si>
    <t>2. Cumplimiento normativo</t>
  </si>
  <si>
    <r>
      <rPr>
        <b/>
        <sz val="11"/>
        <color theme="1"/>
        <rFont val="Calibri"/>
        <family val="2"/>
        <scheme val="minor"/>
      </rPr>
      <t>A.</t>
    </r>
    <r>
      <rPr>
        <sz val="11"/>
        <color theme="1"/>
        <rFont val="Calibri"/>
        <family val="2"/>
        <scheme val="minor"/>
      </rPr>
      <t xml:space="preserve"> Auditoría y Conformidad Regulatoria en Seguridad Digital</t>
    </r>
  </si>
  <si>
    <t>2.2.3.2 OBLIGACIONES ESPECIFICAS PAG 9</t>
  </si>
  <si>
    <r>
      <t xml:space="preserve">B. </t>
    </r>
    <r>
      <rPr>
        <sz val="11"/>
        <color theme="1"/>
        <rFont val="Calibri"/>
        <family val="2"/>
        <scheme val="minor"/>
      </rPr>
      <t>Gestión y Acompañamiento en Procesos de Auditoría.</t>
    </r>
  </si>
  <si>
    <t>SUBSANACION CARTA CAPACIDAD TECNICA PAG 4</t>
  </si>
  <si>
    <t>3. Gestión de proveedores</t>
  </si>
  <si>
    <r>
      <t xml:space="preserve">A. </t>
    </r>
    <r>
      <rPr>
        <sz val="11"/>
        <color theme="1"/>
        <rFont val="Calibri"/>
        <family val="2"/>
        <scheme val="minor"/>
      </rPr>
      <t>Gestión y Optimización de la Seguridad en la Cadena de Suministro</t>
    </r>
  </si>
  <si>
    <t>2.2.3.2 OBLIGACIONES ESPECIFICAS PAG 10</t>
  </si>
  <si>
    <r>
      <t xml:space="preserve">B. </t>
    </r>
    <r>
      <rPr>
        <sz val="11"/>
        <color theme="1"/>
        <rFont val="Calibri"/>
        <family val="2"/>
        <scheme val="minor"/>
      </rPr>
      <t>Evaluación Continua de la Seguridad en Proveedores Críticos</t>
    </r>
  </si>
  <si>
    <t xml:space="preserve">4. Gestión de Riesgos y controles </t>
  </si>
  <si>
    <r>
      <t xml:space="preserve">A. </t>
    </r>
    <r>
      <rPr>
        <sz val="11"/>
        <color theme="1"/>
        <rFont val="Calibri"/>
        <family val="2"/>
        <scheme val="minor"/>
      </rPr>
      <t>Gestión Proactiva de Riesgos de Seguridad Digital</t>
    </r>
  </si>
  <si>
    <t>2.2.3.2 OBLIGACIONES ESPECIFICAS PAG 11</t>
  </si>
  <si>
    <t>2.2.3 CAPACIDAD TECNICA PAG 321</t>
  </si>
  <si>
    <r>
      <t xml:space="preserve">B. </t>
    </r>
    <r>
      <rPr>
        <sz val="11"/>
        <color theme="1"/>
        <rFont val="Calibri"/>
        <family val="2"/>
        <scheme val="minor"/>
      </rPr>
      <t>Monitoreo Continuo de Riesgos de Seguridad Digital</t>
    </r>
  </si>
  <si>
    <t>SUBSANACION CARTA CAPACIDAD TECNICA PAG 5</t>
  </si>
  <si>
    <r>
      <t xml:space="preserve">C. </t>
    </r>
    <r>
      <rPr>
        <sz val="11"/>
        <color theme="1"/>
        <rFont val="Calibri"/>
        <family val="2"/>
        <scheme val="minor"/>
      </rPr>
      <t>Validación y Mejora Continua de Controles de Seguridad Digital</t>
    </r>
  </si>
  <si>
    <t>5. . Modelo de Seguridad y Privacidad de la información</t>
  </si>
  <si>
    <r>
      <t xml:space="preserve">A. </t>
    </r>
    <r>
      <rPr>
        <sz val="11"/>
        <color theme="1"/>
        <rFont val="Calibri"/>
        <family val="2"/>
        <scheme val="minor"/>
      </rPr>
      <t>Autoevaluación y Cumplimiento del Modelo de Seguridad MINTIC</t>
    </r>
  </si>
  <si>
    <t>2.2.3.2 OBLIGACIONES ESPECIFICAS PAG 13</t>
  </si>
  <si>
    <r>
      <t xml:space="preserve">B. </t>
    </r>
    <r>
      <rPr>
        <sz val="11"/>
        <color theme="1"/>
        <rFont val="Calibri"/>
        <family val="2"/>
        <scheme val="minor"/>
      </rPr>
      <t>Optimización y Aseguramiento del Cumplimiento del Modelo de Seguridad MINTIC</t>
    </r>
  </si>
  <si>
    <t>SUBSANACION CARTA CAPACIDAD TECNICA PAG 6</t>
  </si>
  <si>
    <t>2.2.3 CAPACIDAD TECNICA PAG 322</t>
  </si>
  <si>
    <t>6. Desarrollo y Revisión de Políticas y Procedimientos de Seguridad de la Información</t>
  </si>
  <si>
    <r>
      <t xml:space="preserve">A. </t>
    </r>
    <r>
      <rPr>
        <sz val="11"/>
        <color theme="1"/>
        <rFont val="Calibri"/>
        <family val="2"/>
        <scheme val="minor"/>
      </rPr>
      <t xml:space="preserve"> Creación y Mantenimiento de la Normativa Interna de Seguridad</t>
    </r>
  </si>
  <si>
    <t>2.2.3.2 OBLIGACIONES ESPECIFICAS PAG 14</t>
  </si>
  <si>
    <t>7. Monitoreo y Validación</t>
  </si>
  <si>
    <r>
      <rPr>
        <b/>
        <sz val="11"/>
        <color theme="1"/>
        <rFont val="Calibri"/>
        <family val="2"/>
        <scheme val="minor"/>
      </rPr>
      <t xml:space="preserve">A. </t>
    </r>
    <r>
      <rPr>
        <sz val="11"/>
        <color theme="1"/>
        <rFont val="Calibri"/>
        <family val="2"/>
        <scheme val="minor"/>
      </rPr>
      <t>Monitoreo Continuo y Verificación de la Postura de Seguridad</t>
    </r>
  </si>
  <si>
    <t>2.2.3.2 OBLIGACIONES ESPECIFICAS PAG 15</t>
  </si>
  <si>
    <r>
      <t xml:space="preserve">B. </t>
    </r>
    <r>
      <rPr>
        <sz val="11"/>
        <color theme="1"/>
        <rFont val="Calibri"/>
        <family val="2"/>
        <scheme val="minor"/>
      </rPr>
      <t xml:space="preserve"> Pruebas de restauración de backups</t>
    </r>
  </si>
  <si>
    <t>8. Participación en Comités de Cambios de TI y Recomendaciones de Seguridad</t>
  </si>
  <si>
    <r>
      <rPr>
        <b/>
        <sz val="11"/>
        <color theme="1"/>
        <rFont val="Calibri"/>
        <family val="2"/>
        <scheme val="minor"/>
      </rPr>
      <t xml:space="preserve">A. </t>
    </r>
    <r>
      <rPr>
        <sz val="11"/>
        <color theme="1"/>
        <rFont val="Calibri"/>
        <family val="2"/>
        <scheme val="minor"/>
      </rPr>
      <t>Integración de la Seguridad en la Gestión de Cambios de TI</t>
    </r>
  </si>
  <si>
    <t>SUBSANACION CARTA CAPACIDAD TECNICA PAG 7</t>
  </si>
  <si>
    <t>2.2.3.2 OBLIGACIONES ESPECIFICAS PAG 16</t>
  </si>
  <si>
    <t>9. Gestión de incidentes de Seguridad</t>
  </si>
  <si>
    <r>
      <rPr>
        <b/>
        <sz val="11"/>
        <color theme="1"/>
        <rFont val="Calibri"/>
        <family val="2"/>
        <scheme val="minor"/>
      </rPr>
      <t xml:space="preserve">A. </t>
    </r>
    <r>
      <rPr>
        <sz val="11"/>
        <color theme="1"/>
        <rFont val="Calibri"/>
        <family val="2"/>
        <scheme val="minor"/>
      </rPr>
      <t>Soporte Integral en la Gestión y Respuesta a Incidentes de Seguridad</t>
    </r>
  </si>
  <si>
    <t>2.2.3.2 OBLIGACIONES ESPECIFICAS PAG 17</t>
  </si>
  <si>
    <t>2.2.3 CAPACIDAD TECNICA PAG 323</t>
  </si>
  <si>
    <t>10. Pruebas de Seguridad:</t>
  </si>
  <si>
    <r>
      <t xml:space="preserve">A. </t>
    </r>
    <r>
      <rPr>
        <sz val="11"/>
        <color theme="1"/>
        <rFont val="Calibri"/>
        <family val="2"/>
        <scheme val="minor"/>
      </rPr>
      <t>Evaluación Personalizada de la Resistencia Humana a Ataques de Ingeniería Social</t>
    </r>
  </si>
  <si>
    <t>SUBSANACION CARTA CAPACIDAD TECNICA PAG 8</t>
  </si>
  <si>
    <t>2.2.3.2 OBLIGACIONES ESPECIFICAS PAG 18</t>
  </si>
  <si>
    <r>
      <rPr>
        <b/>
        <sz val="11"/>
        <color theme="1"/>
        <rFont val="Calibri"/>
        <family val="2"/>
        <scheme val="minor"/>
      </rPr>
      <t xml:space="preserve">B. </t>
    </r>
    <r>
      <rPr>
        <sz val="11"/>
        <color theme="1"/>
        <rFont val="Calibri"/>
        <family val="2"/>
        <scheme val="minor"/>
      </rPr>
      <t>Evaluación Integral y Mejora Continua de la Capacidad de Respuesta a Ciberataques</t>
    </r>
  </si>
  <si>
    <t>11. Capacitación y Concientización en Seguridad de la Información</t>
  </si>
  <si>
    <r>
      <rPr>
        <b/>
        <sz val="11"/>
        <color theme="1"/>
        <rFont val="Calibri"/>
        <family val="2"/>
        <scheme val="minor"/>
      </rPr>
      <t xml:space="preserve">A. </t>
    </r>
    <r>
      <rPr>
        <sz val="11"/>
        <color theme="1"/>
        <rFont val="Calibri"/>
        <family val="2"/>
        <scheme val="minor"/>
      </rPr>
      <t>Programa Integral de Concienciación y Capacitación en Ciberseguridad para la Organización y Alta Dirección</t>
    </r>
  </si>
  <si>
    <t>2.2.3.2 OBLIGACIONES ESPECIFICAS PAG 20</t>
  </si>
  <si>
    <t>ACLARACIONES:</t>
  </si>
  <si>
    <t>1. Evaluaciones a proveedores criticios (12) (3b)</t>
  </si>
  <si>
    <t>no se ve como tal la propuesta comercial</t>
  </si>
  <si>
    <t>2. Validar la efectividad y la operatividad de seguridad, cronograma para la ejecucion de estas evaluaciones, validar los 40 o mas controles al año (4c)</t>
  </si>
  <si>
    <t>3. Autoevaluaciones de modelo de seguridad y privacidad de la informacion (MINTIC), planes de mejora diseñados con los estandares  de MINTIC. (5a-b)</t>
  </si>
  <si>
    <t>4. Las pruebas de restauracion de backups</t>
  </si>
  <si>
    <t>La oferta económica se evaluará sobre el valor total de la oferta, se asignará 387.5 puntos a la oferta más económica, las demás se les calificará por regla de tres inversa.
TRECIENTOS TREINTA Y SIETE MILLONES OCHOCIENTOS VEINTICUATRO MIL TRESCIENTOS CUARENTA M/CTE ($337,824,340) Incluido el valor IVA.</t>
  </si>
  <si>
    <t>SEGUROS BOLIVAR</t>
  </si>
  <si>
    <t>BANCAMIA</t>
  </si>
  <si>
    <t>LEGOPSTECH S.A.S.</t>
  </si>
  <si>
    <t>Servicios de Pentesting y acompañamiento continuo.</t>
  </si>
  <si>
    <t>No registra</t>
  </si>
  <si>
    <t>Ameriveth</t>
  </si>
  <si>
    <t>Pentesting y acompañamiento continuo</t>
  </si>
  <si>
    <t>Servicios de evaluación de seguridad bajo la 
modalidad de Pentesting</t>
  </si>
  <si>
    <t>Universidad Externado</t>
  </si>
  <si>
    <t>Mekatronica</t>
  </si>
  <si>
    <t>Servicios de Ethical Hacking y acompañamiento continuo.</t>
  </si>
  <si>
    <t>Colegio CIEDI</t>
  </si>
  <si>
    <t>No indica</t>
  </si>
  <si>
    <t>PRALOGY</t>
  </si>
  <si>
    <t>Consolidar la estrategia de seguridad de la información, continuidad del negocio y ciberseguridad que cubra todos los procesos de la cadena de valor de la Rama Judicial a nivel nacional.</t>
  </si>
  <si>
    <t>$ 1.969.893.077
Incluido el IVA</t>
  </si>
  <si>
    <t xml:space="preserve">ERNTS AND YOUNG SAS </t>
  </si>
  <si>
    <t>GLOBALTEK SECURITY SAS
- FINANCIERA PROGRESSA</t>
  </si>
  <si>
    <t>Prestación de los siguientes servicios para la implementación del plan de continuidad del negocio (BCP/DRP) bajo ISO 22301:2019 y seguridad de la información bajo ISO 27001:2022.</t>
  </si>
  <si>
    <t>$59.500.000 IVA
INCLUIDO</t>
  </si>
  <si>
    <t>RAMA JUDICIAL CONSEJO
SUPERIOR DE LA JUDICATURA -
CSJ.</t>
  </si>
  <si>
    <t>Consultoría en el Sistema de Gestión de Seguridad de la Información (SGSI bajo ISO 27001:2013) y Ciberseguridad para la Rama judicial de acuerdo con los términos del contrato 003 de 2023 firmado entre la Rama Judicial – CSJ y la Unión Temporal CSJ SGSI CIBERSEGURIDAD</t>
  </si>
  <si>
    <t>$103.990.647
más IVA</t>
  </si>
  <si>
    <t>PSICOLOGIA OCUPACIONAL SAS (PSICOL)</t>
  </si>
  <si>
    <t>Definir e implementar el Sistema de Gestión de Seguridad de la información SGSI_ISO/IEC 27001:2013 de la empresa PSICOLOGIA OCUPACIONAL SAS</t>
  </si>
  <si>
    <t>$58.858.400 más
IVA</t>
  </si>
  <si>
    <t>GLOBALTEK SECURITY SAS - Fondo de empleados de vivienda y
ahorro de Alpina (FEVAL)</t>
  </si>
  <si>
    <t>$50.044.800 más
IVA</t>
  </si>
  <si>
    <t>Implementación del plan de continuidad del negocio BCP/DRP bajo ISO 22301:2019 y seguridad de la información bajo ISO 27001:2013</t>
  </si>
  <si>
    <t>CUMPLE:
- Especialista en gerencia de Proyectos, 2023
- ERCA, Auditor líder ISO/IEC 27001:2022, 2023
- ERCA, Implementador Líder ISO/IEC 27001, 2021</t>
  </si>
  <si>
    <t>INFRESTRUCTURAS SEGURAS
PLINIO ESTEBAN
PALOMINO LOPEZ</t>
  </si>
  <si>
    <t>CUMPLE: Ingeniero de Sistemas</t>
  </si>
  <si>
    <t xml:space="preserve">CUMPLE:
9.2 años de experiencia dos últimos trabajos relacionados  </t>
  </si>
  <si>
    <t>JOAQUIN AFANADOR SANDOVAL</t>
  </si>
  <si>
    <t>ESPECIALISTA SENIOR EN GRC.</t>
  </si>
  <si>
    <t>IT SECURITY SERVICES S.A.S.</t>
  </si>
  <si>
    <t>CUMPLE:
11.1 AÑOS EN DOS ÚLTIMOS TRABAJOS CERTIFICADOS</t>
  </si>
  <si>
    <t>Aporta ANEXO N° 3
APOYO A LA INDUSTRIA NACIONAL PROMOCIÓN DE SERVICIOS NACIONALES O CON TRATO NACIONAL</t>
  </si>
  <si>
    <t>No aporta</t>
  </si>
  <si>
    <t xml:space="preserve">NO </t>
  </si>
  <si>
    <t>Agencia Nacional de Defensa Jurídica del Estado</t>
  </si>
  <si>
    <t>Optimizar el modelo de gestión de seguridad y privacidad de la información y sistema de continuidad del negocio con base en lo definido en la norma técnica ISO27001, ISO 22301 y los lineamientos del gobierno nacional en materia de seguridad y privacidad de la información y gobierno digital”</t>
  </si>
  <si>
    <t>$547.400.000 Iva incluido</t>
  </si>
  <si>
    <t>Banco Caja Social</t>
  </si>
  <si>
    <t>Gestión de Seguridad de la Informaión en ambientes computacionales y ciberseguridad</t>
  </si>
  <si>
    <t>$178.500.000 Iva incluido</t>
  </si>
  <si>
    <t>Caja de Compensación Familiar COMPENSAR</t>
  </si>
  <si>
    <t xml:space="preserve">$307.525.274 Iva incluido </t>
  </si>
  <si>
    <t>1. Apoyar en la gestión integral del gobierno de seguridad de la información y la privacidad.
2. Alinear estratégicamente los objetivos corporativos con los objetivos de seguridad de la información.
3. Definir y gestionar la actualización del marco normativo de la seguridad de la información.
4. Gestionar integralmente los riesgos a través de la gestión del monitoreo permanente de los servicios críticos y
la identificación oportuna de los incidentes de seguridad de la información.
5. Gestionar el cumplimiento regulatorio y corporativo relacionado con seguridad de la información y la
privacidad.</t>
  </si>
  <si>
    <t>Previsora Seguros</t>
  </si>
  <si>
    <t>Servicios profesionales de seguridad informática: EH, aseguramiento y gestión de vulnerabilidades, cimplimiento, soc, etc</t>
  </si>
  <si>
    <t>$231.990.500 Iva incluido</t>
  </si>
  <si>
    <t>Prestación de Servicios a través de una persona jurídica especializada para apoyar la gestión de la Seguridad de la Información y la Ciberseguridad.</t>
  </si>
  <si>
    <t>$266.280.000 Iva incluido</t>
  </si>
  <si>
    <r>
      <t xml:space="preserve">• </t>
    </r>
    <r>
      <rPr>
        <b/>
        <sz val="8"/>
        <color theme="1"/>
        <rFont val="Arial"/>
        <family val="2"/>
      </rPr>
      <t>Empresa:</t>
    </r>
    <r>
      <rPr>
        <sz val="8"/>
        <color theme="1"/>
        <rFont val="Arial"/>
        <family val="2"/>
      </rPr>
      <t xml:space="preserve"> COLMENA SEGUROS 
• </t>
    </r>
    <r>
      <rPr>
        <b/>
        <sz val="8"/>
        <color theme="1"/>
        <rFont val="Arial"/>
        <family val="2"/>
      </rPr>
      <t>Objeto</t>
    </r>
    <r>
      <rPr>
        <sz val="8"/>
        <color theme="1"/>
        <rFont val="Arial"/>
        <family val="2"/>
      </rPr>
      <t>: realizar los ajustes y el mejoramiento  de su modelo de seguridad la información en ambientes computacionales y ciberseguridad con base en la Circular Externa de 007 de 2018 de la SFC
•</t>
    </r>
    <r>
      <rPr>
        <b/>
        <sz val="8"/>
        <color theme="1"/>
        <rFont val="Arial"/>
        <family val="2"/>
      </rPr>
      <t xml:space="preserve"> Duración</t>
    </r>
    <r>
      <rPr>
        <sz val="8"/>
        <color theme="1"/>
        <rFont val="Arial"/>
        <family val="2"/>
      </rPr>
      <t xml:space="preserve">: 06/11/2019 – 05/02/2020
• </t>
    </r>
    <r>
      <rPr>
        <b/>
        <sz val="8"/>
        <color theme="1"/>
        <rFont val="Arial"/>
        <family val="2"/>
      </rPr>
      <t>Valor</t>
    </r>
    <r>
      <rPr>
        <sz val="8"/>
        <color theme="1"/>
        <rFont val="Arial"/>
        <family val="2"/>
      </rPr>
      <t>:$ 83’300.000</t>
    </r>
  </si>
  <si>
    <r>
      <t>•</t>
    </r>
    <r>
      <rPr>
        <b/>
        <sz val="8"/>
        <color theme="1"/>
        <rFont val="Arial"/>
        <family val="2"/>
      </rPr>
      <t xml:space="preserve"> Empresa:</t>
    </r>
    <r>
      <rPr>
        <sz val="8"/>
        <color theme="1"/>
        <rFont val="Arial"/>
        <family val="2"/>
      </rPr>
      <t xml:space="preserve">ICETEX
</t>
    </r>
    <r>
      <rPr>
        <b/>
        <sz val="8"/>
        <color theme="1"/>
        <rFont val="Arial"/>
        <family val="2"/>
      </rPr>
      <t>• Objeto:</t>
    </r>
    <r>
      <rPr>
        <sz val="8"/>
        <color theme="1"/>
        <rFont val="Arial"/>
        <family val="2"/>
      </rPr>
      <t xml:space="preserve"> servicios de administración, implementación y optimización de las actividades correspondientes al Sistema de Gestión de la Seguridad de la Información, de acuerdo con la norma ISO 27001:2013
•</t>
    </r>
    <r>
      <rPr>
        <b/>
        <sz val="8"/>
        <color theme="1"/>
        <rFont val="Arial"/>
        <family val="2"/>
      </rPr>
      <t xml:space="preserve"> Duración:</t>
    </r>
    <r>
      <rPr>
        <sz val="8"/>
        <color theme="1"/>
        <rFont val="Arial"/>
        <family val="2"/>
      </rPr>
      <t xml:space="preserve"> Fecha de Iniciación: 02-05-18  A 31-12-2018
• </t>
    </r>
    <r>
      <rPr>
        <b/>
        <sz val="8"/>
        <color theme="1"/>
        <rFont val="Arial"/>
        <family val="2"/>
      </rPr>
      <t>Valor:</t>
    </r>
    <r>
      <rPr>
        <sz val="8"/>
        <color theme="1"/>
        <rFont val="Arial"/>
        <family val="2"/>
      </rPr>
      <t xml:space="preserve"> $330.820.000 IVA incluido</t>
    </r>
  </si>
  <si>
    <t>Aporta Certificado: certifico que el personal de la sociedad que prestará el servicio será cien por ciento (100%) colombiano</t>
  </si>
  <si>
    <t>PWC
MAURICIO SANCHEZ CHAPARRO</t>
  </si>
  <si>
    <t xml:space="preserve">CUMPLE:
- Auditor Líder ISO 27001
- Scrum master SMPC
</t>
  </si>
  <si>
    <t>Mauricio Sánchez Chaparro</t>
  </si>
  <si>
    <t xml:space="preserve"> Gerente, Líder y Coordinador</t>
  </si>
  <si>
    <t>PwC</t>
  </si>
  <si>
    <t>CUMPLE:
6.1 años de experiencia en  último trabajo relacionado</t>
  </si>
  <si>
    <t>ALEKSEI VASQUEZ</t>
  </si>
  <si>
    <t>Consultor senior</t>
  </si>
  <si>
    <t>RUNT</t>
  </si>
  <si>
    <t>CUMPLE:
 12 AÑOS EN DOS ÚLTIMOS TRABAJOS CERTIFICADOS</t>
  </si>
  <si>
    <t xml:space="preserve">Certifica 12 años de experiencia. </t>
  </si>
  <si>
    <t>Presenta 4 certificaciones adicionales</t>
  </si>
  <si>
    <t>CUMPLE:
-  CEH Certified Ethical Hacking
- Auditor Líder ISO 27001:2022</t>
  </si>
  <si>
    <t>Deberá acreditar al menos dos (2) de las siguientes certificaciones:
• Auditor Líder ISO 27001:2022
• CISSP - Certified Information System Security Professional vigente
• CISM - Certified Information Security Manager vigente
• CEH Certified Ethical Hacking
• Leader Risk Manager ISO 31000:2018
• INCIDENT MANAGER 27035
• LEAD CIBERSECURITY 27032:2012
• CDFE Certified Digital Forensic Exams
• CPTE Certified Penetration Testing
• CEH Certified Ethical Hacking
• C|NDA Certified Network Defense Architect
• Certificaciones en NIST SP 800-53: Conocimiento de las mejores prácticas de ciberseguridad según el Instituto Nacional de Estándares y Tecnología.
• Certified Cloud Security Professional (CCSP)
• CRISC (Certified in Risk and Information Systems Control) – ISACA
• CompTIA Security+ o CySA+
• Auditor Lider ISO 22301:2019
• CBCP (Certified Business Continuity Professional)
• Título de Maestría en Seguridad de la Información, Ciberseguridad o áreas afines, expedido por una institución de educación superior reconocida por el Ministerio de Educación Nacional (Se validará como 1 certificación).</t>
  </si>
  <si>
    <t>DOCUMENTOS HABILITANTES PG 66 -75</t>
  </si>
  <si>
    <t>Anexo 2.2.1 Experiencia Técnica Habilitante</t>
  </si>
  <si>
    <t>AERONÁUTICA CIVIL</t>
  </si>
  <si>
    <t>GRUPO DE ENERGIA DE BOGOTA</t>
  </si>
  <si>
    <t>GOBERNACION DEL TOLIMA</t>
  </si>
  <si>
    <t>FUNDACION GRUPO SOCIAL</t>
  </si>
  <si>
    <t>INFOTRACK</t>
  </si>
  <si>
    <t>Diagnóstico y planificación del SGSI</t>
  </si>
  <si>
    <t>Apoyo para la implementación del modelo de seguridad de la información y ciberseguridad del GEB.</t>
  </si>
  <si>
    <t>PARA (i) EJECUCIÓN DE LA FASE 1 - DIAGNOSTICO, FASE II - PLANIFICACIÓN Y FASE III - IMPLEMENTACIÓN DEL MODELO DE SEGURIDAD Y PRIVACIDAD DE LA INFORMACIÓN MSPI, CONFORME A LAS GUIAS SUMINISTRADAS POR EL MINISTERIO DE TIC EN EL MARCO DE LA POLÍTICA DE GOBIERNO DIGITAL Y MODELO INTEGRADO DE PLANEACIÓN Y GESTIÓN</t>
  </si>
  <si>
    <t>Implementación de iniciativas de ciberseguridad</t>
  </si>
  <si>
    <t>Prestar los servicios de Consultoría en la Definición de un Sistema de Gestión de Seguridad de la Información – SGSI</t>
  </si>
  <si>
    <t>NEWNET
YESID CORTÉS MUÑOZ</t>
  </si>
  <si>
    <t>CUMPLE:
Ingeniero de Sistemas</t>
  </si>
  <si>
    <t>Yesid Cortés Muñoz</t>
  </si>
  <si>
    <t>NEWNET S.A.</t>
  </si>
  <si>
    <t>CUMPLE:
24.7 años de experiencia en  último trabajo relacionado</t>
  </si>
  <si>
    <t>Director de Servicios a Nuestros Clientes / PMO  E INGENIERÍA</t>
  </si>
  <si>
    <t>CUMPLE: 
- Especialización en Gerencia de Proyectos
- Project Management Professional (PMP)
PMI International</t>
  </si>
  <si>
    <t>JUAN PABLO PELAEZ</t>
  </si>
  <si>
    <r>
      <t>CUMPLE:</t>
    </r>
    <r>
      <rPr>
        <sz val="11"/>
        <rFont val="Calibri"/>
        <family val="2"/>
        <scheme val="minor"/>
      </rPr>
      <t xml:space="preserve">
 18 AÑOS EN EL ÚLTIMO TRABAJO CERTIFICADO</t>
    </r>
  </si>
  <si>
    <t>No presenta certificaciones adicionales</t>
  </si>
  <si>
    <r>
      <t>•</t>
    </r>
    <r>
      <rPr>
        <b/>
        <sz val="8"/>
        <color theme="1"/>
        <rFont val="Arial"/>
        <family val="2"/>
      </rPr>
      <t xml:space="preserve"> Empresa: INTEIA</t>
    </r>
    <r>
      <rPr>
        <sz val="8"/>
        <color theme="1"/>
        <rFont val="Arial"/>
        <family val="2"/>
      </rPr>
      <t xml:space="preserve">
</t>
    </r>
    <r>
      <rPr>
        <b/>
        <sz val="8"/>
        <color theme="1"/>
        <rFont val="Arial"/>
        <family val="2"/>
      </rPr>
      <t>• Objeto:</t>
    </r>
    <r>
      <rPr>
        <sz val="8"/>
        <color theme="1"/>
        <rFont val="Arial"/>
        <family val="2"/>
      </rPr>
      <t xml:space="preserve"> Diseñar, planificar y ejecutar un proceso de auditoría interna sobre el Sistema de Gestión de Seguridad de la Información – SGSI de INTEIA con base en los Requisitos de la ISO/IEC 27001 y los controles de la Norma Internacional ISO/IEC 27002
•</t>
    </r>
    <r>
      <rPr>
        <b/>
        <sz val="8"/>
        <color theme="1"/>
        <rFont val="Arial"/>
        <family val="2"/>
      </rPr>
      <t xml:space="preserve"> Duración:</t>
    </r>
    <r>
      <rPr>
        <sz val="8"/>
        <color theme="1"/>
        <rFont val="Arial"/>
        <family val="2"/>
      </rPr>
      <t xml:space="preserve"> 25-07-24 a 24-08-24
• </t>
    </r>
    <r>
      <rPr>
        <b/>
        <sz val="8"/>
        <color theme="1"/>
        <rFont val="Arial"/>
        <family val="2"/>
      </rPr>
      <t>Valor:</t>
    </r>
    <r>
      <rPr>
        <sz val="8"/>
        <color theme="1"/>
        <rFont val="Arial"/>
        <family val="2"/>
      </rPr>
      <t xml:space="preserve"> $10.386.155</t>
    </r>
  </si>
  <si>
    <r>
      <t>•</t>
    </r>
    <r>
      <rPr>
        <b/>
        <sz val="8"/>
        <color theme="1"/>
        <rFont val="Arial"/>
        <family val="2"/>
      </rPr>
      <t xml:space="preserve"> Empresa: </t>
    </r>
    <r>
      <rPr>
        <sz val="8"/>
        <color theme="1"/>
        <rFont val="Arial"/>
        <family val="2"/>
      </rPr>
      <t xml:space="preserve">XM
</t>
    </r>
    <r>
      <rPr>
        <b/>
        <sz val="8"/>
        <color theme="1"/>
        <rFont val="Arial"/>
        <family val="2"/>
      </rPr>
      <t xml:space="preserve">• Objeto: </t>
    </r>
    <r>
      <rPr>
        <sz val="8"/>
        <color theme="1"/>
        <rFont val="Arial"/>
        <family val="2"/>
      </rPr>
      <t>El objeto del contrato es la prestación de servicios en seguridad informática y ciberseguridad para XM Compañía de Expertos en Mercados S.A. E.S.P.
•</t>
    </r>
    <r>
      <rPr>
        <b/>
        <sz val="8"/>
        <color theme="1"/>
        <rFont val="Arial"/>
        <family val="2"/>
      </rPr>
      <t xml:space="preserve"> Duración:</t>
    </r>
    <r>
      <rPr>
        <sz val="8"/>
        <color theme="1"/>
        <rFont val="Arial"/>
        <family val="2"/>
      </rPr>
      <t xml:space="preserve"> 04-10-18 a 31-03-24
• </t>
    </r>
    <r>
      <rPr>
        <b/>
        <sz val="8"/>
        <color theme="1"/>
        <rFont val="Arial"/>
        <family val="2"/>
      </rPr>
      <t>Valor:</t>
    </r>
    <r>
      <rPr>
        <sz val="8"/>
        <color theme="1"/>
        <rFont val="Arial"/>
        <family val="2"/>
      </rPr>
      <t xml:space="preserve"> $1.355.287.886,65 antes de IVA.</t>
    </r>
  </si>
  <si>
    <t>Certifica mas de 18 años de experiencia</t>
  </si>
  <si>
    <t>Aporta ACREDITACIÓN DE EMPRENDIMIENTO Y EMPRESAS DE MUJERES</t>
  </si>
  <si>
    <t>2,5</t>
  </si>
  <si>
    <t>1. DOCUMENTOS HABILITANTES</t>
  </si>
  <si>
    <t>CAJA PROMOTORA DE VIVIENDA MILITAR Y DE POLICÍA</t>
  </si>
  <si>
    <t>PRESTACIÓN DE SERVICIOS PROFESIONALES PARA LA SEGURIDAD DE LA INFORMACIÓN, TENIENDO COMO REFERENCIA EL ESTÁNDAR ISO 27001:2013</t>
  </si>
  <si>
    <t>$ 193.970.000</t>
  </si>
  <si>
    <t>INSTITUTO DE DESARROLLO URBANO</t>
  </si>
  <si>
    <t>SERVICIO DE MONITOREO Y RESPUESTA A EVENTOS DE SEGURIDAD DE LA INFRAESTRUCTURA TECNOLÓGICA QUE INCLUYA CAPTURA, INTEGRACIÓN,
CORRELACIÓN, ANÁLISIS, ALERTAMIENTO, ESCALAMIENTO, REPORTES Y GESTIÓN DE EVENTOS, ALARMAS Y ATENCIÓN DE INCIDENTES DE SEGURIDAD DE LA INFORMACIÓN.</t>
  </si>
  <si>
    <t>UNIDAD NACIONAL DE
PROTECCIÓN</t>
  </si>
  <si>
    <t xml:space="preserve">Contratar la adquisición de herramientas de ciberseguridad basado en inteligencia artificial y orquestación para la optimización de respuesta ante incidentes cibernéticos de la UNP </t>
  </si>
  <si>
    <t>CORPORACIÓN AUTONOMA REGIONAL DE CUNDINAMARCA – CAR</t>
  </si>
  <si>
    <t>Implementación del servicio de respuesta sobre eventos de seguridad en la infraestructura informática y áreas misionales de la CAR</t>
  </si>
  <si>
    <t>FONDO CUENTA CONCEJO DE BOGOTA, D.C.</t>
  </si>
  <si>
    <t>Fortalecimiento de la infraestructura tecnológica de seguridad perimetral enfocado a ciberseguridad para el Concejo de Bogotá D.C.</t>
  </si>
  <si>
    <t>WEXLER
RAÚL WEXLER PULIDO TÉLLEZ</t>
  </si>
  <si>
    <t>CUMPLE:
15 años de experiencia en  último trabajo relacionado</t>
  </si>
  <si>
    <t>CUMPLE: 
-CISM
- ISO/IEC 27001 Lead Auditor</t>
  </si>
  <si>
    <t>Raúl Wexler Pulido</t>
  </si>
  <si>
    <t>CARMEN CAROLINA SOTO ESPINOSA</t>
  </si>
  <si>
    <t>Gerente de operaciones/Gerente de proyectos</t>
  </si>
  <si>
    <t>WEXLER S.A.S</t>
  </si>
  <si>
    <t>Ingeniero Consultor de Seguridad de la Información</t>
  </si>
  <si>
    <t>Consultor en Seguridad de la Información y Continuidad del Negocio</t>
  </si>
  <si>
    <t>Especialista Seguridad de la Información</t>
  </si>
  <si>
    <t>SERVICIOS ESPECIALIZADOS EN INFORMACIÓN Y TECNOLOGÍA</t>
  </si>
  <si>
    <r>
      <t>CUMPLE:</t>
    </r>
    <r>
      <rPr>
        <sz val="11"/>
        <rFont val="Calibri"/>
        <family val="2"/>
        <scheme val="minor"/>
      </rPr>
      <t xml:space="preserve">
9 AÑOS EN LOS DOS ÚLTIMOS TRABAJO CERTIFICADOS</t>
    </r>
  </si>
  <si>
    <t>CUMPLE:
-  Lead Auditor ISO/IEC 27001:2022
- CISM</t>
  </si>
  <si>
    <t>Puntaje = (A/B) * P</t>
  </si>
  <si>
    <r>
      <t>B</t>
    </r>
    <r>
      <rPr>
        <sz val="8"/>
        <color rgb="FF424242"/>
        <rFont val="Verdana"/>
        <family val="2"/>
      </rPr>
      <t> es otra oferta</t>
    </r>
  </si>
  <si>
    <r>
      <t>P</t>
    </r>
    <r>
      <rPr>
        <sz val="8"/>
        <color rgb="FF424242"/>
        <rFont val="Verdana"/>
        <family val="2"/>
      </rPr>
      <t> es el puntaje máximo asignado a la oferta más baja</t>
    </r>
  </si>
  <si>
    <t>A es la oferta más baja</t>
  </si>
  <si>
    <r>
      <t>•</t>
    </r>
    <r>
      <rPr>
        <b/>
        <sz val="8"/>
        <color theme="1"/>
        <rFont val="Arial"/>
        <family val="2"/>
      </rPr>
      <t xml:space="preserve"> Empresa:</t>
    </r>
    <r>
      <rPr>
        <sz val="8"/>
        <color theme="1"/>
        <rFont val="Arial"/>
        <family val="2"/>
      </rPr>
      <t xml:space="preserve"> LA PREVISORA S.A. COMPAÑÍA DE SEGUROS
</t>
    </r>
    <r>
      <rPr>
        <b/>
        <sz val="8"/>
        <color theme="1"/>
        <rFont val="Arial"/>
        <family val="2"/>
      </rPr>
      <t>• Objeto:</t>
    </r>
    <r>
      <rPr>
        <sz val="8"/>
        <color theme="1"/>
        <rFont val="Arial"/>
        <family val="2"/>
      </rPr>
      <t xml:space="preserve"> servicios profesionales especializados, en ciberseguridad y seguridad, protección de la infraestructura y los activos tecnológicos que soportan los procesos de LA PREVISORA S.A., e implementar proyectos requeridos para el fortalecimiento de la seguridad informática
•</t>
    </r>
    <r>
      <rPr>
        <b/>
        <sz val="8"/>
        <color theme="1"/>
        <rFont val="Arial"/>
        <family val="2"/>
      </rPr>
      <t xml:space="preserve"> Duración:</t>
    </r>
    <r>
      <rPr>
        <sz val="8"/>
        <color theme="1"/>
        <rFont val="Arial"/>
        <family val="2"/>
      </rPr>
      <t xml:space="preserve"> 18-03-20 a 02-09-21
• </t>
    </r>
    <r>
      <rPr>
        <b/>
        <sz val="8"/>
        <color theme="1"/>
        <rFont val="Arial"/>
        <family val="2"/>
      </rPr>
      <t>Valor:</t>
    </r>
    <r>
      <rPr>
        <sz val="8"/>
        <color theme="1"/>
        <rFont val="Arial"/>
        <family val="2"/>
      </rPr>
      <t xml:space="preserve"> $398.390.000</t>
    </r>
  </si>
  <si>
    <r>
      <t>•</t>
    </r>
    <r>
      <rPr>
        <b/>
        <sz val="8"/>
        <color theme="1"/>
        <rFont val="Arial"/>
        <family val="2"/>
      </rPr>
      <t xml:space="preserve"> Empresa:</t>
    </r>
    <r>
      <rPr>
        <sz val="8"/>
        <color theme="1"/>
        <rFont val="Arial"/>
        <family val="2"/>
      </rPr>
      <t xml:space="preserve"> CAJA HONOR
</t>
    </r>
    <r>
      <rPr>
        <b/>
        <sz val="8"/>
        <color theme="1"/>
        <rFont val="Arial"/>
        <family val="2"/>
      </rPr>
      <t>• Objeto:</t>
    </r>
    <r>
      <rPr>
        <sz val="8"/>
        <color theme="1"/>
        <rFont val="Arial"/>
        <family val="2"/>
      </rPr>
      <t xml:space="preserve"> Gestión para la seguridad de la información 
•</t>
    </r>
    <r>
      <rPr>
        <b/>
        <sz val="8"/>
        <color theme="1"/>
        <rFont val="Arial"/>
        <family val="2"/>
      </rPr>
      <t xml:space="preserve"> Duración:</t>
    </r>
    <r>
      <rPr>
        <sz val="8"/>
        <color theme="1"/>
        <rFont val="Arial"/>
        <family val="2"/>
      </rPr>
      <t xml:space="preserve"> 12-04-2017 a 11-04-2019
• </t>
    </r>
    <r>
      <rPr>
        <b/>
        <sz val="8"/>
        <color theme="1"/>
        <rFont val="Arial"/>
        <family val="2"/>
      </rPr>
      <t>Valor:</t>
    </r>
    <r>
      <rPr>
        <sz val="8"/>
        <color theme="1"/>
        <rFont val="Arial"/>
        <family val="2"/>
      </rPr>
      <t xml:space="preserve"> $190.400.000</t>
    </r>
  </si>
  <si>
    <t>Certifica 9 años de experiencia</t>
  </si>
  <si>
    <t>CAROLINA SOTO</t>
  </si>
  <si>
    <t>1. Lead Risk  Manager ISO 31000:2018
2. Lead Cybersecurity Manager ISO 27032
3. Certified Digital Forensics Examiner
4. PTE: Certified Penetration Testing Engineer</t>
  </si>
  <si>
    <t>Aporta certificación: Manifestamos bajo la gravedad de juramento que por lo menos el cincuenta por ciento (50%) de los empleos del
nivel directivo de la persona jurídica son ejercidos por mujeres</t>
  </si>
  <si>
    <t>No cumple requisitos mínimos habilitantes</t>
  </si>
  <si>
    <t>VALIDACIÓN CERTIFICACIONES</t>
  </si>
  <si>
    <t>Ver A 1 Experiencia Firma</t>
  </si>
  <si>
    <r>
      <rPr>
        <b/>
        <sz val="11"/>
        <color theme="1"/>
        <rFont val="Calibri"/>
        <family val="2"/>
        <scheme val="minor"/>
      </rPr>
      <t xml:space="preserve">2.2.1 Experiencia Técnica Habilitante:
</t>
    </r>
    <r>
      <rPr>
        <sz val="11"/>
        <color theme="1"/>
        <rFont val="Calibri"/>
        <family val="2"/>
        <scheme val="minor"/>
      </rPr>
      <t xml:space="preserve">
El PROPONENTE deberá acreditar que cuenta con experiencia mediante la presentación de al menos cinco (5) certificaciones de contratos ejecutados o en ejecución en Colombia suscritos con entidades públicas o
privadas durante los últimos ocho años (8) años. Las certificaciones deben cumplir con las siguientes condiciones:
• Su objeto debe ser igual o similar al de la presente invitación, donde se evidencie la experiencia ejecutando contratos cuyo objeto esté relacionado con la implementación y operación de Sistemas de Gestión de Seguridad de la Información y Ciberseguridad.
• Deben haber sido ejecutados o estar en ejecución dentro de los ocho años (8) años anteriores contados desde la fecha de cierre de este proceso de selección.
• Venir acompañadas en lo posible del respectivo contrato y/o acta de liquidación de los mismos en caso de haber sido ya ejecutados.
• El valor de la sumatoria de los contratos certificados debe superar el valor del presupuesto oficial destinado para este proceso.
• Para los contratos certificados que se encuentren en ejecución, su ejecución tanto en plazo como en presupuesto debe superar el 50%.</t>
    </r>
  </si>
  <si>
    <t>Ver A 1 Experiencia Firma. La experiencia no está relacionada con el objeto del contrato / Las certificaciones aportadas no cumplen con los requisitos mínimos.</t>
  </si>
  <si>
    <t>Gerente de proyecto</t>
  </si>
  <si>
    <t>Demostrar experiencia de al menos cinco (5) años como gerente de proyectos y dos (2) o más años de experiencia general en actividades relacionadas con el objeto a contratar. Esta debe ser demostrada con certificaciones laborales, emitidas por la empresa en la que labora o por las empresas donde desarrollo proyectos.</t>
  </si>
  <si>
    <t>Consultor</t>
  </si>
  <si>
    <t>Que cuente con mínimo dos (2) de las siguientes certificaciones:
• Especialista en Gerencia de Proyectos
• Certificado PMP vigente
• CISSP - Certified Information System Security Professional vigente
• CISM - Certified Information Security Manager vigenteCEH Certified Ethical Hacking
• ISO/IEC 27032 Lead Cybersecurity Manager
• ISO/IEC 27001 Lead Auditor o Lead Implementer
• Especialización o maestría en gerencia de proyectos.
• Certificación PMP o equivalente (CAPM, PRINCE2, Scrum Master).</t>
  </si>
  <si>
    <t>Deberá acreditar al menos dos (2) de las siguientes certificaciones:
• Auditor Líder ISO 27001:2022
• CISSP - Certified Information System Security Professional vigente
• CISM - Certified Information Security Manager vigente
• CEH Certified Ethical Hacking
Leader Risk Manager ISO 31000:2018
• INCIDENT MANAGER 27035
• LEAD CIBERSECURITY 27032:2012
• CDFE Certified Digital Forensic Exams
• CPTE Certified Penetration Testing
• CEH Certified Ethical Hacking
• C|NDA Certified Network Defense Architect
• Certificaciones en NIST SP 800-53: Conocimiento de las mejores prácticas de ciberseguridad según el Instituto Nacional de Estándares y Tecnología.
• Certified Cloud Security Professional (CCSP)
• CRISC (Certified in Risk and Information Systems Control) – ISACA
• CompTIA Security+ o CySA+
• Auditor Lider ISO 22301:2019
• CBCP (Certified Business Continuity Professional)
• Título de Maestría en Seguridad de la Información, Ciberseguridad o áreas afines, expedido por una institución de educación superior reconocida por el Ministerio de Educación Nacional (Se validará como 1 certificación).</t>
  </si>
  <si>
    <t>Experiencia mínima de cinco (5) años como auditor, analista o consultor de seguridad, o posiciones equivalentes en el ámbito de la seguridad de la información o gestión de riesgos, desarrollando las siguientes actividades:</t>
  </si>
  <si>
    <t>** Ver  A.2 Requisitos y experiencia equipo</t>
  </si>
  <si>
    <t>ASPECTOS HABILITANTES RECURSOS HUMANOS**</t>
  </si>
  <si>
    <t>Ninguna</t>
  </si>
  <si>
    <t xml:space="preserve">Gerente  </t>
  </si>
  <si>
    <t>Wexler SAS</t>
  </si>
  <si>
    <t>Desarrollo de software por demanda bajo la modalidad de fábrica de software</t>
  </si>
  <si>
    <t>Varios</t>
  </si>
  <si>
    <t>MI BANCO</t>
  </si>
  <si>
    <t>FEDERACIÓN DE CAFETEROS DE COLOMBIA</t>
  </si>
  <si>
    <t>Soporte informático. Desarrollos tecnológicos y servicios afines</t>
  </si>
  <si>
    <t>BHD</t>
  </si>
  <si>
    <t>Provisión de recursos outsourcing como consultores em SQA y DevOps</t>
  </si>
  <si>
    <t>El PROPONENTE deberá acreditar que cuenta con experiencia mediante la presentación de al menos cinco (5) certificaciones de contratos ejecutados o en ejecución en Colombia suscritos con entidades públicas o privadas durante los últimos ocho años (8) años. Las certificaciones deben cumplir con las siguientes condiciones:
• Su objeto debe ser igual o similar al de la presente invitación, donde se evidencie la experiencia ejecutando contratos cuyo objeto esté relacionado con la implementación y operación de Sistemas de Gestión de Seguridad de la Información y Ciberseguridad.
• Deben haber sido ejecutados o estar en ejecución dentro de los ocho años (8) años anteriores contados desde la fecha de cierre de este proceso de selección.
• Venir acompañadas en lo posible del respectivo contrato y/o acta de liquidación de los mismos en caso de haber sido ya ejecutados.
• El valor de la sumatoria de los contratos certificados debe superar el valor del presupuesto oficial destinado para este proceso.
• Para los contratos certificados que se encuentren en ejecución, su ejecución tanto en plazo como en presupuesto debe superar el 50%.</t>
  </si>
  <si>
    <t>No se aportan cinco (5) certificaciones que cumplan con el requisito "objeto debe ser igual o similar al de la presente invitación, donde se evidencie la experiencia ejecutando contratos cuyo objeto esté relacionado con la implementación y operación de Sistemas de Gestión de Seguridad de la Información y Ciberseguridad", por lo cual no se evalúan los demás requisitos.</t>
  </si>
  <si>
    <t>Ninguna de las certificaciones aportadas cumplen con el requisito "objeto debe ser igual o similar al de la presente invitación, donde se evidencie la experiencia ejecutando contratos cuyo objeto esté relacionado con la implementación y operación de Sistemas de Gestión de Seguridad de la Información y Ciberseguridad", por lo cual no se evalúan los demás requisitos.</t>
  </si>
  <si>
    <t>ALEKSEI VASQUEZ 
CUMPLE</t>
  </si>
  <si>
    <t>JOAQUIN AFANADOR
CUMPLE</t>
  </si>
  <si>
    <t>JUAN PABLO PELAEZ 
CUMPLE</t>
  </si>
  <si>
    <t>CAROLINA SOTO ESPINOSA
CUMPLE</t>
  </si>
  <si>
    <t>Aportan título de pregrado y postgrado</t>
  </si>
  <si>
    <t>Aportan certificaciones laborales.</t>
  </si>
  <si>
    <t xml:space="preserve">Aportan certificaciones  </t>
  </si>
  <si>
    <t xml:space="preserve">CUMPLE:
-  Lead Auditor ISO/IEC 27001:2022 
- Lead Auditor ISO 22301:2019 </t>
  </si>
  <si>
    <t>CUMPLE:
- CISM
- CEH</t>
  </si>
  <si>
    <t xml:space="preserve">1. CISM - Certified Information Security Manager Certification
Number: 1528578 ISACA
2. CBCP – Certified Business Continuity Professional 
3. CISSP – Certified Information Systems Security Professional
4. Security+ Certified CompTIA 
</t>
  </si>
  <si>
    <t xml:space="preserve">Ver A 1 Experiencia Firma. La experiencia no está relacionada con el objeto del contrato / Las certificaciones aportadas no cumplen con los requisitos mínimos. Así mismo el correo de subsanación que contenía los requisitos técnicos de subsanación fue alleado fuera de término; el término establecido para subsanar fue el día 06 de agosto de 2025 y el proponente subsanó el día 07 de agosto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</si>
</sst>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8" formatCode="&quot;$&quot;\ #,##0.00;[Red]\-&quot;$&quot;\ #,##0.00"/>
    <numFmt numFmtId="164" formatCode="0.0"/>
  </numFmts>
  <fonts count="51" x14ac:knownFonts="1">
    <font>
      <sz val="11"/>
      <color theme="1"/>
      <name val="Calibri"/>
      <family val="2"/>
      <scheme val="minor"/>
    </font>
    <font>
      <sz val="10"/>
      <color theme="1"/>
      <name val="Arial"/>
      <family val="2"/>
    </font>
    <font>
      <b/>
      <sz val="10"/>
      <color theme="1"/>
      <name val="Arial"/>
      <family val="2"/>
    </font>
    <font>
      <sz val="10"/>
      <color theme="1"/>
      <name val="Calibri"/>
      <family val="2"/>
      <scheme val="minor"/>
    </font>
    <font>
      <b/>
      <sz val="10"/>
      <color theme="1"/>
      <name val="Calibri"/>
      <family val="2"/>
      <scheme val="minor"/>
    </font>
    <font>
      <sz val="10"/>
      <color theme="1"/>
      <name val="Tahoma"/>
      <family val="2"/>
    </font>
    <font>
      <sz val="11"/>
      <color theme="1"/>
      <name val="Tahoma"/>
      <family val="2"/>
    </font>
    <font>
      <b/>
      <sz val="10"/>
      <color theme="1"/>
      <name val="Tahoma"/>
      <family val="2"/>
    </font>
    <font>
      <sz val="10"/>
      <color rgb="FF000000"/>
      <name val="Tahoma"/>
      <family val="2"/>
    </font>
    <font>
      <sz val="10"/>
      <color rgb="FFFF0000"/>
      <name val="Tahoma"/>
      <family val="2"/>
    </font>
    <font>
      <b/>
      <sz val="11"/>
      <color theme="1"/>
      <name val="Calibri"/>
      <family val="2"/>
      <scheme val="minor"/>
    </font>
    <font>
      <sz val="10"/>
      <color theme="1"/>
      <name val="Verdana"/>
      <family val="2"/>
    </font>
    <font>
      <b/>
      <sz val="10"/>
      <color rgb="FFFFFFFF"/>
      <name val="Tahoma"/>
      <family val="2"/>
    </font>
    <font>
      <sz val="10"/>
      <color rgb="FF000000"/>
      <name val="Verdana"/>
      <family val="2"/>
    </font>
    <font>
      <sz val="10"/>
      <color rgb="FF000000"/>
      <name val="Gadugi"/>
      <family val="2"/>
    </font>
    <font>
      <b/>
      <sz val="10"/>
      <name val="Arial"/>
      <family val="2"/>
    </font>
    <font>
      <sz val="8"/>
      <color theme="1"/>
      <name val="Arial"/>
      <family val="2"/>
    </font>
    <font>
      <b/>
      <sz val="11"/>
      <color theme="0"/>
      <name val="Calibri"/>
      <family val="2"/>
      <scheme val="minor"/>
    </font>
    <font>
      <b/>
      <sz val="10"/>
      <color theme="0"/>
      <name val="Tahoma"/>
      <family val="2"/>
    </font>
    <font>
      <sz val="10"/>
      <color theme="0"/>
      <name val="Tahoma"/>
      <family val="2"/>
    </font>
    <font>
      <sz val="11"/>
      <color theme="0"/>
      <name val="Tahoma"/>
      <family val="2"/>
    </font>
    <font>
      <b/>
      <sz val="10"/>
      <color theme="0"/>
      <name val="Arial"/>
      <family val="2"/>
    </font>
    <font>
      <b/>
      <sz val="9"/>
      <color theme="0"/>
      <name val="Arial"/>
      <family val="2"/>
    </font>
    <font>
      <b/>
      <sz val="14"/>
      <color theme="1"/>
      <name val="Calibri"/>
      <family val="2"/>
      <scheme val="minor"/>
    </font>
    <font>
      <sz val="10"/>
      <name val="Arial"/>
      <family val="2"/>
    </font>
    <font>
      <b/>
      <sz val="11"/>
      <color theme="0"/>
      <name val="Tahoma"/>
      <family val="2"/>
    </font>
    <font>
      <b/>
      <sz val="11"/>
      <color theme="1"/>
      <name val="Arial"/>
      <family val="2"/>
    </font>
    <font>
      <b/>
      <sz val="12"/>
      <color theme="1"/>
      <name val="Arial"/>
      <family val="2"/>
    </font>
    <font>
      <b/>
      <sz val="16"/>
      <color theme="1"/>
      <name val="Calibri"/>
      <family val="2"/>
      <scheme val="minor"/>
    </font>
    <font>
      <b/>
      <sz val="11"/>
      <name val="Arial"/>
      <family val="2"/>
    </font>
    <font>
      <sz val="9"/>
      <color theme="1"/>
      <name val="Arial"/>
      <family val="2"/>
    </font>
    <font>
      <sz val="8"/>
      <color theme="1"/>
      <name val="Tahoma"/>
      <family val="2"/>
    </font>
    <font>
      <sz val="8"/>
      <color theme="1"/>
      <name val="Calibri"/>
      <family val="2"/>
      <scheme val="minor"/>
    </font>
    <font>
      <b/>
      <sz val="11"/>
      <name val="Tahoma"/>
      <family val="2"/>
    </font>
    <font>
      <b/>
      <sz val="14"/>
      <color theme="1"/>
      <name val="Tahoma"/>
      <family val="2"/>
    </font>
    <font>
      <b/>
      <sz val="8"/>
      <color theme="1"/>
      <name val="Arial"/>
      <family val="2"/>
    </font>
    <font>
      <sz val="11"/>
      <name val="Calibri"/>
      <family val="2"/>
      <scheme val="minor"/>
    </font>
    <font>
      <sz val="10"/>
      <name val="Calibri"/>
      <family val="2"/>
      <scheme val="minor"/>
    </font>
    <font>
      <b/>
      <sz val="10"/>
      <name val="Calibri"/>
      <family val="2"/>
      <scheme val="minor"/>
    </font>
    <font>
      <sz val="10"/>
      <name val="Tahoma"/>
      <family val="2"/>
    </font>
    <font>
      <b/>
      <sz val="10"/>
      <name val="Tahoma"/>
      <family val="2"/>
    </font>
    <font>
      <sz val="14"/>
      <color theme="1"/>
      <name val="Calibri"/>
      <family val="2"/>
      <scheme val="minor"/>
    </font>
    <font>
      <sz val="10"/>
      <color theme="0"/>
      <name val="Arial"/>
      <family val="2"/>
    </font>
    <font>
      <sz val="9"/>
      <color indexed="81"/>
      <name val="Tahoma"/>
      <family val="2"/>
    </font>
    <font>
      <b/>
      <sz val="9"/>
      <color indexed="81"/>
      <name val="Tahoma"/>
      <family val="2"/>
    </font>
    <font>
      <sz val="8"/>
      <color rgb="FF424242"/>
      <name val="Segoe UI"/>
      <family val="2"/>
    </font>
    <font>
      <sz val="13.3"/>
      <color rgb="FF424242"/>
      <name val="Times New Roman"/>
      <family val="1"/>
    </font>
    <font>
      <sz val="8"/>
      <color rgb="FF424242"/>
      <name val="Verdana"/>
      <family val="2"/>
    </font>
    <font>
      <sz val="8"/>
      <name val="Verdana"/>
      <family val="2"/>
    </font>
    <font>
      <b/>
      <sz val="12"/>
      <color theme="0"/>
      <name val="Arial"/>
      <family val="2"/>
    </font>
    <font>
      <b/>
      <sz val="10"/>
      <color theme="1"/>
      <name val="Verdana"/>
      <family val="2"/>
    </font>
  </fonts>
  <fills count="16">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02060"/>
        <bgColor indexed="64"/>
      </patternFill>
    </fill>
    <fill>
      <patternFill patternType="solid">
        <fgColor theme="9" tint="-0.499984740745262"/>
        <bgColor indexed="64"/>
      </patternFill>
    </fill>
    <fill>
      <patternFill patternType="solid">
        <fgColor theme="9"/>
        <bgColor indexed="64"/>
      </patternFill>
    </fill>
    <fill>
      <patternFill patternType="solid">
        <fgColor theme="1"/>
        <bgColor indexed="64"/>
      </patternFill>
    </fill>
    <fill>
      <patternFill patternType="solid">
        <fgColor theme="8"/>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1" tint="0.49998474074526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382">
    <xf numFmtId="0" fontId="0" fillId="0" borderId="0" xfId="0"/>
    <xf numFmtId="0" fontId="3" fillId="0" borderId="0" xfId="0" applyFont="1" applyAlignment="1">
      <alignment horizontal="center" vertical="center"/>
    </xf>
    <xf numFmtId="0" fontId="3" fillId="0" borderId="0" xfId="0" applyFont="1"/>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0" xfId="0" applyFont="1" applyAlignment="1">
      <alignment vertical="center"/>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1" fillId="0" borderId="0" xfId="0" applyFont="1"/>
    <xf numFmtId="0" fontId="1" fillId="0" borderId="0" xfId="0" applyFont="1" applyAlignment="1">
      <alignment vertical="center"/>
    </xf>
    <xf numFmtId="2" fontId="3" fillId="0" borderId="0" xfId="0" applyNumberFormat="1" applyFont="1"/>
    <xf numFmtId="0" fontId="6" fillId="0" borderId="0" xfId="0" applyFont="1" applyAlignment="1">
      <alignment vertical="center"/>
    </xf>
    <xf numFmtId="0" fontId="6" fillId="0" borderId="0" xfId="0" applyFont="1" applyAlignment="1">
      <alignment horizontal="center" vertical="center"/>
    </xf>
    <xf numFmtId="0" fontId="1" fillId="0" borderId="1" xfId="0" applyFont="1" applyBorder="1" applyAlignment="1">
      <alignment vertical="center" wrapText="1"/>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xf>
    <xf numFmtId="0" fontId="5" fillId="0" borderId="1" xfId="0" applyFont="1" applyBorder="1" applyAlignment="1">
      <alignment horizontal="left" vertical="center" wrapText="1"/>
    </xf>
    <xf numFmtId="0" fontId="8" fillId="0" borderId="1" xfId="0" applyFont="1" applyBorder="1" applyAlignment="1">
      <alignment vertical="center" wrapText="1"/>
    </xf>
    <xf numFmtId="0" fontId="0" fillId="0" borderId="0" xfId="0" applyAlignment="1">
      <alignment horizontal="center"/>
    </xf>
    <xf numFmtId="0" fontId="0" fillId="0" borderId="0" xfId="0" applyAlignment="1">
      <alignment horizontal="center" vertical="center"/>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16"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0" fillId="3" borderId="1" xfId="0" applyFont="1" applyFill="1" applyBorder="1" applyAlignment="1">
      <alignment vertical="center"/>
    </xf>
    <xf numFmtId="0" fontId="21"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0" fillId="2" borderId="1" xfId="0" applyFill="1" applyBorder="1" applyAlignment="1">
      <alignment vertical="center" wrapText="1"/>
    </xf>
    <xf numFmtId="14" fontId="0" fillId="0" borderId="1" xfId="0" applyNumberFormat="1" applyBorder="1" applyAlignment="1">
      <alignment horizontal="left" vertical="center" wrapText="1"/>
    </xf>
    <xf numFmtId="14" fontId="0" fillId="0" borderId="1" xfId="0" applyNumberFormat="1" applyBorder="1" applyAlignment="1">
      <alignment horizontal="center" vertical="center"/>
    </xf>
    <xf numFmtId="0" fontId="12" fillId="3" borderId="10" xfId="0" applyFont="1" applyFill="1" applyBorder="1" applyAlignment="1">
      <alignment horizontal="center" vertical="center" wrapText="1"/>
    </xf>
    <xf numFmtId="0" fontId="2" fillId="0" borderId="0" xfId="0" applyFont="1" applyAlignment="1">
      <alignment vertical="center"/>
    </xf>
    <xf numFmtId="3" fontId="25" fillId="3"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xf>
    <xf numFmtId="0" fontId="3"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4" fillId="2" borderId="15"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0" fillId="0" borderId="0" xfId="0" applyAlignment="1">
      <alignment vertical="center"/>
    </xf>
    <xf numFmtId="0" fontId="12" fillId="3" borderId="13" xfId="0" applyFont="1" applyFill="1" applyBorder="1" applyAlignment="1">
      <alignment vertical="center" wrapText="1"/>
    </xf>
    <xf numFmtId="0" fontId="28" fillId="0" borderId="0" xfId="0" applyFont="1" applyAlignment="1">
      <alignment horizontal="center" vertical="center" wrapText="1"/>
    </xf>
    <xf numFmtId="0" fontId="12" fillId="3" borderId="28" xfId="0" applyFont="1" applyFill="1" applyBorder="1" applyAlignment="1">
      <alignment vertical="center" wrapText="1"/>
    </xf>
    <xf numFmtId="14" fontId="0" fillId="0" borderId="20" xfId="0" applyNumberFormat="1" applyBorder="1" applyAlignment="1">
      <alignment horizontal="center" vertical="center"/>
    </xf>
    <xf numFmtId="0" fontId="28" fillId="0" borderId="0" xfId="0" applyFont="1" applyAlignment="1">
      <alignment vertical="center" wrapText="1"/>
    </xf>
    <xf numFmtId="0" fontId="3" fillId="2" borderId="0" xfId="0" applyFont="1" applyFill="1"/>
    <xf numFmtId="0" fontId="0" fillId="2" borderId="0" xfId="0" applyFill="1"/>
    <xf numFmtId="0" fontId="3" fillId="2" borderId="1" xfId="0" applyFont="1" applyFill="1" applyBorder="1" applyAlignment="1">
      <alignment horizontal="center" vertical="center"/>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5" fillId="5" borderId="1" xfId="0" applyFont="1" applyFill="1" applyBorder="1" applyAlignment="1">
      <alignment horizontal="left" vertical="center" wrapText="1"/>
    </xf>
    <xf numFmtId="3" fontId="33" fillId="5" borderId="1" xfId="0" applyNumberFormat="1" applyFont="1" applyFill="1" applyBorder="1" applyAlignment="1">
      <alignment horizontal="center" vertical="center" wrapText="1"/>
    </xf>
    <xf numFmtId="0" fontId="0" fillId="0" borderId="6" xfId="0" applyBorder="1"/>
    <xf numFmtId="0" fontId="19" fillId="2" borderId="0" xfId="0" applyFont="1" applyFill="1" applyAlignment="1">
      <alignment vertical="center"/>
    </xf>
    <xf numFmtId="0" fontId="19" fillId="2" borderId="0" xfId="0" applyFont="1" applyFill="1" applyAlignment="1">
      <alignment horizontal="center" vertical="center"/>
    </xf>
    <xf numFmtId="0" fontId="0" fillId="0" borderId="8" xfId="0" applyBorder="1" applyAlignment="1">
      <alignment vertical="center" wrapText="1"/>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0" fillId="0" borderId="17" xfId="0" applyBorder="1" applyAlignment="1">
      <alignment vertical="center" wrapText="1"/>
    </xf>
    <xf numFmtId="0" fontId="0" fillId="0" borderId="20" xfId="0" applyBorder="1" applyAlignment="1">
      <alignment vertical="center" wrapText="1"/>
    </xf>
    <xf numFmtId="0" fontId="0" fillId="0" borderId="20" xfId="0" applyBorder="1" applyAlignment="1">
      <alignment horizontal="center" vertical="center"/>
    </xf>
    <xf numFmtId="0" fontId="0" fillId="0" borderId="17" xfId="0" applyBorder="1" applyAlignment="1">
      <alignment vertical="center"/>
    </xf>
    <xf numFmtId="0" fontId="0" fillId="0" borderId="19" xfId="0" applyBorder="1" applyAlignment="1">
      <alignment vertical="center"/>
    </xf>
    <xf numFmtId="0" fontId="7" fillId="4" borderId="22"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36" fillId="0" borderId="0" xfId="0" applyFont="1"/>
    <xf numFmtId="0" fontId="36" fillId="0" borderId="0" xfId="0" applyFont="1" applyAlignment="1">
      <alignment horizontal="center"/>
    </xf>
    <xf numFmtId="0" fontId="37" fillId="0" borderId="0" xfId="0" applyFont="1"/>
    <xf numFmtId="1" fontId="36" fillId="0" borderId="0" xfId="0" applyNumberFormat="1" applyFont="1"/>
    <xf numFmtId="0" fontId="38" fillId="0" borderId="0" xfId="0" applyFont="1" applyAlignment="1">
      <alignment horizontal="left" vertical="top" wrapText="1"/>
    </xf>
    <xf numFmtId="0" fontId="39" fillId="0" borderId="0" xfId="0" applyFont="1" applyAlignment="1">
      <alignment vertical="center"/>
    </xf>
    <xf numFmtId="0" fontId="39" fillId="2" borderId="0" xfId="0" applyFont="1" applyFill="1" applyAlignment="1">
      <alignment vertical="center"/>
    </xf>
    <xf numFmtId="6" fontId="39" fillId="2" borderId="0" xfId="0" applyNumberFormat="1" applyFont="1" applyFill="1" applyAlignment="1">
      <alignment vertical="center"/>
    </xf>
    <xf numFmtId="0" fontId="39" fillId="2" borderId="0" xfId="0" applyFont="1" applyFill="1" applyAlignment="1">
      <alignment horizontal="center" vertical="center"/>
    </xf>
    <xf numFmtId="1" fontId="39" fillId="2" borderId="0" xfId="0" applyNumberFormat="1" applyFont="1" applyFill="1" applyAlignment="1">
      <alignment vertical="center"/>
    </xf>
    <xf numFmtId="0" fontId="39" fillId="0" borderId="0" xfId="0" applyFont="1" applyAlignment="1">
      <alignment horizontal="center" vertical="center"/>
    </xf>
    <xf numFmtId="6" fontId="39" fillId="2" borderId="1" xfId="0" applyNumberFormat="1" applyFont="1" applyFill="1" applyBorder="1" applyAlignment="1">
      <alignment vertical="center"/>
    </xf>
    <xf numFmtId="164" fontId="39" fillId="2" borderId="1" xfId="0" applyNumberFormat="1" applyFont="1" applyFill="1" applyBorder="1" applyAlignment="1">
      <alignment horizontal="center" vertical="center"/>
    </xf>
    <xf numFmtId="0" fontId="40" fillId="2" borderId="0" xfId="0" applyFont="1" applyFill="1" applyAlignment="1">
      <alignment horizontal="center" vertical="center"/>
    </xf>
    <xf numFmtId="0" fontId="18" fillId="3" borderId="1" xfId="0" applyFont="1" applyFill="1" applyBorder="1" applyAlignment="1">
      <alignment horizontal="center" vertical="center"/>
    </xf>
    <xf numFmtId="0" fontId="10" fillId="0" borderId="0" xfId="0" applyFont="1" applyAlignment="1">
      <alignment horizontal="center"/>
    </xf>
    <xf numFmtId="6" fontId="0" fillId="0" borderId="0" xfId="0" applyNumberFormat="1"/>
    <xf numFmtId="8" fontId="0" fillId="0" borderId="0" xfId="0" applyNumberFormat="1"/>
    <xf numFmtId="0" fontId="19" fillId="0" borderId="0" xfId="0" applyFont="1" applyAlignment="1">
      <alignment vertical="center"/>
    </xf>
    <xf numFmtId="1" fontId="19" fillId="0" borderId="0" xfId="0" applyNumberFormat="1" applyFont="1" applyAlignment="1">
      <alignment vertical="center"/>
    </xf>
    <xf numFmtId="0" fontId="19" fillId="0" borderId="0" xfId="0" applyFont="1" applyAlignment="1">
      <alignment horizontal="center" vertical="center"/>
    </xf>
    <xf numFmtId="0" fontId="17" fillId="3" borderId="33" xfId="0" applyFont="1" applyFill="1" applyBorder="1" applyAlignment="1">
      <alignment horizontal="center" vertical="center"/>
    </xf>
    <xf numFmtId="0" fontId="17" fillId="3" borderId="34" xfId="0" applyFont="1" applyFill="1" applyBorder="1" applyAlignment="1">
      <alignment horizontal="center" vertical="center"/>
    </xf>
    <xf numFmtId="0" fontId="17" fillId="3" borderId="39" xfId="0" applyFont="1" applyFill="1" applyBorder="1" applyAlignment="1">
      <alignment horizontal="center" vertical="center"/>
    </xf>
    <xf numFmtId="0" fontId="17" fillId="3" borderId="1" xfId="0" applyFont="1" applyFill="1" applyBorder="1" applyAlignment="1">
      <alignment horizontal="center" vertical="center"/>
    </xf>
    <xf numFmtId="0" fontId="3" fillId="0" borderId="1" xfId="0" applyFont="1" applyBorder="1" applyAlignment="1">
      <alignment vertical="center" wrapText="1"/>
    </xf>
    <xf numFmtId="0" fontId="16" fillId="0" borderId="15" xfId="0" applyFont="1" applyBorder="1" applyAlignment="1">
      <alignment vertical="center" wrapText="1"/>
    </xf>
    <xf numFmtId="0" fontId="2" fillId="4" borderId="7" xfId="0" applyFont="1" applyFill="1" applyBorder="1" applyAlignment="1">
      <alignment vertical="center"/>
    </xf>
    <xf numFmtId="0" fontId="5" fillId="6" borderId="1" xfId="0" applyFont="1" applyFill="1" applyBorder="1" applyAlignment="1">
      <alignment vertical="center" wrapText="1"/>
    </xf>
    <xf numFmtId="0" fontId="0" fillId="0" borderId="29" xfId="0" applyBorder="1" applyAlignment="1">
      <alignment vertical="center"/>
    </xf>
    <xf numFmtId="14" fontId="0" fillId="0" borderId="8" xfId="0" applyNumberFormat="1" applyBorder="1" applyAlignment="1">
      <alignment horizontal="center" vertical="center"/>
    </xf>
    <xf numFmtId="0" fontId="0" fillId="0" borderId="8" xfId="0" applyBorder="1" applyAlignment="1">
      <alignment horizontal="center" vertical="center"/>
    </xf>
    <xf numFmtId="0" fontId="21" fillId="3" borderId="1" xfId="0" applyFont="1" applyFill="1" applyBorder="1" applyAlignment="1">
      <alignment vertical="center" wrapText="1"/>
    </xf>
    <xf numFmtId="0" fontId="0" fillId="0" borderId="1" xfId="0" applyBorder="1" applyAlignment="1">
      <alignment horizontal="left" vertical="top" wrapText="1"/>
    </xf>
    <xf numFmtId="0" fontId="7" fillId="5" borderId="1" xfId="0" applyFont="1" applyFill="1" applyBorder="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9" fillId="0" borderId="0" xfId="0" applyFont="1" applyAlignment="1">
      <alignment horizontal="center" vertical="center" wrapText="1"/>
    </xf>
    <xf numFmtId="0" fontId="19" fillId="0" borderId="0" xfId="0" applyFont="1" applyAlignment="1">
      <alignment horizontal="center" vertical="center" wrapText="1"/>
    </xf>
    <xf numFmtId="0" fontId="34" fillId="0" borderId="0" xfId="0" applyFont="1" applyAlignment="1">
      <alignment horizontal="center" vertical="center" wrapText="1"/>
    </xf>
    <xf numFmtId="8" fontId="19" fillId="0" borderId="0" xfId="0" applyNumberFormat="1" applyFont="1" applyAlignment="1">
      <alignment horizontal="center" vertical="center" wrapText="1"/>
    </xf>
    <xf numFmtId="0" fontId="3" fillId="0" borderId="0" xfId="0" applyFont="1" applyAlignment="1">
      <alignment horizontal="center" wrapText="1"/>
    </xf>
    <xf numFmtId="0" fontId="3" fillId="2" borderId="0" xfId="0" applyFont="1" applyFill="1" applyAlignment="1">
      <alignment horizontal="center" wrapText="1"/>
    </xf>
    <xf numFmtId="6" fontId="19"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1" fontId="19" fillId="0" borderId="1" xfId="0" applyNumberFormat="1"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xf>
    <xf numFmtId="0" fontId="7" fillId="5" borderId="1" xfId="0" applyFont="1" applyFill="1" applyBorder="1" applyAlignment="1">
      <alignment horizontal="center" vertical="center" wrapText="1"/>
    </xf>
    <xf numFmtId="0" fontId="17" fillId="3" borderId="1" xfId="0" applyFont="1" applyFill="1" applyBorder="1"/>
    <xf numFmtId="0" fontId="0" fillId="2" borderId="1" xfId="0" applyFill="1" applyBorder="1"/>
    <xf numFmtId="0" fontId="17" fillId="3" borderId="1" xfId="0" applyFont="1" applyFill="1" applyBorder="1" applyAlignment="1">
      <alignment vertical="center"/>
    </xf>
    <xf numFmtId="0" fontId="10" fillId="0" borderId="1" xfId="0" applyFont="1" applyBorder="1" applyAlignment="1">
      <alignment horizontal="center" vertical="center"/>
    </xf>
    <xf numFmtId="0" fontId="15" fillId="3" borderId="1" xfId="0" applyFont="1" applyFill="1" applyBorder="1" applyAlignment="1">
      <alignment horizontal="center" vertical="center" wrapText="1"/>
    </xf>
    <xf numFmtId="0" fontId="3" fillId="2" borderId="1" xfId="0" applyFont="1" applyFill="1" applyBorder="1" applyAlignment="1">
      <alignment vertical="center" wrapText="1"/>
    </xf>
    <xf numFmtId="0" fontId="14" fillId="2" borderId="1" xfId="0" applyFont="1" applyFill="1" applyBorder="1" applyAlignment="1">
      <alignment vertical="center" wrapText="1"/>
    </xf>
    <xf numFmtId="0" fontId="21" fillId="3" borderId="30" xfId="0" applyFont="1" applyFill="1" applyBorder="1" applyAlignment="1">
      <alignment vertical="center" wrapText="1"/>
    </xf>
    <xf numFmtId="0" fontId="31" fillId="0" borderId="1" xfId="0" applyFont="1" applyBorder="1" applyAlignment="1">
      <alignment horizontal="left" vertical="center" wrapText="1"/>
    </xf>
    <xf numFmtId="0" fontId="10" fillId="0" borderId="1" xfId="0" applyFont="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14" borderId="1" xfId="0" applyFont="1" applyFill="1" applyBorder="1" applyAlignment="1">
      <alignment horizontal="center" vertical="center"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10" fillId="0" borderId="7" xfId="0" applyFont="1" applyBorder="1" applyAlignment="1">
      <alignment horizontal="center" vertical="center" wrapText="1"/>
    </xf>
    <xf numFmtId="0" fontId="0" fillId="0" borderId="0" xfId="0" applyAlignment="1">
      <alignment horizontal="center" vertical="center" wrapText="1"/>
    </xf>
    <xf numFmtId="0" fontId="10" fillId="0" borderId="7" xfId="0" applyFont="1" applyBorder="1" applyAlignment="1">
      <alignment vertical="center" wrapText="1"/>
    </xf>
    <xf numFmtId="0" fontId="10" fillId="0" borderId="0" xfId="0" applyFont="1" applyAlignment="1">
      <alignment horizontal="center" vertical="center" wrapText="1"/>
    </xf>
    <xf numFmtId="0" fontId="10" fillId="2" borderId="0" xfId="0" applyFont="1" applyFill="1" applyAlignment="1">
      <alignment horizontal="center" vertical="center" wrapText="1"/>
    </xf>
    <xf numFmtId="0" fontId="0" fillId="2" borderId="0" xfId="0" applyFill="1" applyAlignment="1">
      <alignment horizontal="center" vertical="center" wrapText="1"/>
    </xf>
    <xf numFmtId="0" fontId="2" fillId="2" borderId="1" xfId="0" applyFont="1" applyFill="1" applyBorder="1" applyAlignment="1">
      <alignment horizontal="left" vertical="center" wrapText="1"/>
    </xf>
    <xf numFmtId="164" fontId="5" fillId="2" borderId="0" xfId="0" applyNumberFormat="1" applyFont="1" applyFill="1" applyAlignment="1">
      <alignment horizontal="center" vertical="center"/>
    </xf>
    <xf numFmtId="6" fontId="0" fillId="0" borderId="1" xfId="0" applyNumberFormat="1" applyBorder="1" applyAlignment="1">
      <alignment vertical="center"/>
    </xf>
    <xf numFmtId="6" fontId="0" fillId="0" borderId="8" xfId="0" applyNumberFormat="1" applyBorder="1" applyAlignment="1">
      <alignment vertical="center"/>
    </xf>
    <xf numFmtId="0" fontId="10" fillId="4" borderId="3" xfId="0" applyFont="1" applyFill="1" applyBorder="1" applyAlignment="1">
      <alignment horizontal="center" vertical="center"/>
    </xf>
    <xf numFmtId="0" fontId="0" fillId="0" borderId="3" xfId="0" applyBorder="1" applyAlignment="1">
      <alignment horizontal="center" vertical="center"/>
    </xf>
    <xf numFmtId="0" fontId="0" fillId="0" borderId="18" xfId="0" applyBorder="1" applyAlignment="1">
      <alignment vertical="center" wrapText="1"/>
    </xf>
    <xf numFmtId="6" fontId="0" fillId="0" borderId="18" xfId="0" applyNumberFormat="1" applyBorder="1" applyAlignment="1">
      <alignment vertical="center" wrapText="1"/>
    </xf>
    <xf numFmtId="0" fontId="1" fillId="0" borderId="19" xfId="0" applyFont="1" applyBorder="1" applyAlignment="1">
      <alignment wrapText="1"/>
    </xf>
    <xf numFmtId="0" fontId="1" fillId="0" borderId="20" xfId="0" applyFont="1" applyBorder="1" applyAlignment="1">
      <alignment wrapText="1"/>
    </xf>
    <xf numFmtId="0" fontId="0" fillId="0" borderId="21" xfId="0" applyBorder="1" applyAlignment="1">
      <alignment vertical="center" wrapText="1"/>
    </xf>
    <xf numFmtId="0" fontId="12" fillId="3" borderId="10" xfId="0" applyFont="1" applyFill="1" applyBorder="1" applyAlignment="1">
      <alignment vertical="center" wrapText="1"/>
    </xf>
    <xf numFmtId="0" fontId="10" fillId="2" borderId="1" xfId="0" applyFont="1" applyFill="1" applyBorder="1" applyAlignment="1">
      <alignment horizontal="center" vertical="center"/>
    </xf>
    <xf numFmtId="6" fontId="0" fillId="0" borderId="1" xfId="0" applyNumberFormat="1" applyBorder="1" applyAlignment="1">
      <alignment vertical="center" wrapText="1"/>
    </xf>
    <xf numFmtId="0" fontId="3" fillId="0" borderId="8" xfId="0" applyFont="1" applyBorder="1" applyAlignment="1">
      <alignment horizontal="left" vertical="center" wrapText="1"/>
    </xf>
    <xf numFmtId="6" fontId="0" fillId="0" borderId="1" xfId="0" applyNumberFormat="1" applyBorder="1"/>
    <xf numFmtId="0" fontId="15" fillId="2" borderId="42" xfId="0" applyFont="1" applyFill="1" applyBorder="1" applyAlignment="1">
      <alignment horizontal="center" vertical="center" wrapText="1"/>
    </xf>
    <xf numFmtId="0" fontId="10" fillId="2" borderId="1" xfId="0" applyFont="1" applyFill="1" applyBorder="1" applyAlignment="1">
      <alignment horizontal="center"/>
    </xf>
    <xf numFmtId="6" fontId="0" fillId="0" borderId="1" xfId="0" applyNumberFormat="1" applyBorder="1" applyAlignment="1">
      <alignment horizontal="right" vertical="center"/>
    </xf>
    <xf numFmtId="0" fontId="0" fillId="0" borderId="29" xfId="0" applyBorder="1" applyAlignment="1">
      <alignment vertical="center" wrapText="1"/>
    </xf>
    <xf numFmtId="0" fontId="0" fillId="0" borderId="19" xfId="0" applyBorder="1" applyAlignment="1">
      <alignment vertical="center" wrapText="1"/>
    </xf>
    <xf numFmtId="0" fontId="3" fillId="0" borderId="1" xfId="0" applyFont="1" applyBorder="1" applyAlignment="1">
      <alignment horizontal="left" vertical="center" wrapText="1"/>
    </xf>
    <xf numFmtId="0" fontId="45" fillId="0" borderId="0" xfId="0" applyFont="1" applyAlignment="1">
      <alignment vertical="center" wrapText="1"/>
    </xf>
    <xf numFmtId="0" fontId="46" fillId="0" borderId="0" xfId="0" applyFont="1" applyAlignment="1">
      <alignment vertical="center" wrapText="1"/>
    </xf>
    <xf numFmtId="0" fontId="48" fillId="2" borderId="1" xfId="0" applyFont="1" applyFill="1" applyBorder="1" applyAlignment="1">
      <alignment horizontal="left" vertical="center" wrapText="1"/>
    </xf>
    <xf numFmtId="0" fontId="3" fillId="0" borderId="1" xfId="0" applyFont="1" applyBorder="1" applyAlignment="1">
      <alignment horizontal="center" wrapText="1"/>
    </xf>
    <xf numFmtId="164" fontId="5" fillId="0" borderId="1" xfId="0" applyNumberFormat="1" applyFont="1" applyBorder="1" applyAlignment="1">
      <alignment horizontal="center" vertical="center" wrapText="1"/>
    </xf>
    <xf numFmtId="0" fontId="5" fillId="6"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0" fillId="0" borderId="0" xfId="0" applyAlignment="1">
      <alignment vertical="center" wrapText="1"/>
    </xf>
    <xf numFmtId="0" fontId="12" fillId="3" borderId="1" xfId="0" applyFont="1" applyFill="1" applyBorder="1" applyAlignment="1">
      <alignment horizontal="center" vertical="center" wrapText="1"/>
    </xf>
    <xf numFmtId="0" fontId="18" fillId="3" borderId="1" xfId="0" applyFont="1" applyFill="1" applyBorder="1" applyAlignment="1">
      <alignment vertical="center" wrapText="1"/>
    </xf>
    <xf numFmtId="0" fontId="18" fillId="3" borderId="17"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0" fillId="0" borderId="20" xfId="0" applyBorder="1" applyAlignment="1">
      <alignment horizontal="left" vertical="top" wrapText="1"/>
    </xf>
    <xf numFmtId="0" fontId="0" fillId="0" borderId="20" xfId="0" applyBorder="1" applyAlignment="1">
      <alignment horizontal="left" vertical="center" wrapText="1"/>
    </xf>
    <xf numFmtId="0" fontId="12" fillId="3" borderId="23" xfId="0" applyFont="1" applyFill="1" applyBorder="1" applyAlignment="1">
      <alignment horizontal="center" vertical="center" wrapText="1"/>
    </xf>
    <xf numFmtId="0" fontId="4" fillId="0" borderId="29" xfId="0" applyFont="1" applyBorder="1" applyAlignment="1">
      <alignment horizontal="left" vertical="center" wrapText="1"/>
    </xf>
    <xf numFmtId="164" fontId="0" fillId="0" borderId="18" xfId="0" applyNumberFormat="1" applyBorder="1" applyAlignment="1">
      <alignment horizontal="center" vertical="center"/>
    </xf>
    <xf numFmtId="0" fontId="4" fillId="0" borderId="17" xfId="0" applyFont="1" applyBorder="1" applyAlignment="1">
      <alignment horizontal="left" vertical="center" wrapText="1"/>
    </xf>
    <xf numFmtId="0" fontId="3" fillId="0" borderId="20" xfId="0" applyFont="1" applyBorder="1" applyAlignment="1">
      <alignment vertical="center" wrapText="1"/>
    </xf>
    <xf numFmtId="0" fontId="3" fillId="0" borderId="20" xfId="0" applyFont="1" applyBorder="1" applyAlignment="1">
      <alignment horizontal="left" vertical="center" wrapText="1"/>
    </xf>
    <xf numFmtId="164" fontId="0" fillId="0" borderId="21" xfId="0" applyNumberFormat="1" applyBorder="1" applyAlignment="1">
      <alignment horizontal="center" vertical="center"/>
    </xf>
    <xf numFmtId="0" fontId="3" fillId="0" borderId="8" xfId="0" applyFont="1" applyBorder="1" applyAlignment="1">
      <alignment vertical="center" wrapText="1"/>
    </xf>
    <xf numFmtId="164" fontId="0" fillId="0" borderId="46" xfId="0" applyNumberFormat="1" applyBorder="1" applyAlignment="1">
      <alignment horizontal="center" vertical="center"/>
    </xf>
    <xf numFmtId="0" fontId="10" fillId="0" borderId="37" xfId="0" applyFont="1" applyBorder="1"/>
    <xf numFmtId="0" fontId="10" fillId="0" borderId="38" xfId="0" applyFont="1" applyBorder="1"/>
    <xf numFmtId="0" fontId="0" fillId="0" borderId="38" xfId="0" applyBorder="1"/>
    <xf numFmtId="0" fontId="0" fillId="0" borderId="38" xfId="0" applyBorder="1" applyAlignment="1">
      <alignment vertical="center"/>
    </xf>
    <xf numFmtId="0" fontId="0" fillId="0" borderId="38" xfId="0" applyBorder="1" applyAlignment="1">
      <alignment horizontal="center"/>
    </xf>
    <xf numFmtId="0" fontId="0" fillId="0" borderId="38" xfId="0" applyBorder="1" applyAlignment="1">
      <alignment horizontal="center" vertical="center"/>
    </xf>
    <xf numFmtId="0" fontId="0" fillId="0" borderId="47" xfId="0" applyBorder="1"/>
    <xf numFmtId="0" fontId="1" fillId="0" borderId="1" xfId="0" applyFont="1" applyBorder="1" applyAlignment="1">
      <alignment wrapText="1"/>
    </xf>
    <xf numFmtId="0" fontId="0" fillId="0" borderId="1" xfId="0" applyBorder="1" applyAlignment="1">
      <alignment horizontal="left" vertical="center"/>
    </xf>
    <xf numFmtId="6" fontId="0" fillId="0" borderId="1" xfId="0" applyNumberFormat="1" applyBorder="1" applyAlignment="1">
      <alignment horizontal="left" vertical="center"/>
    </xf>
    <xf numFmtId="0" fontId="1" fillId="0" borderId="1" xfId="0" applyFont="1" applyBorder="1" applyAlignment="1">
      <alignment horizontal="left"/>
    </xf>
    <xf numFmtId="0" fontId="1" fillId="0" borderId="0" xfId="0" applyFont="1" applyAlignment="1">
      <alignment horizontal="center"/>
    </xf>
    <xf numFmtId="14" fontId="0" fillId="0" borderId="1" xfId="0" applyNumberFormat="1" applyBorder="1" applyAlignment="1">
      <alignment vertical="center" wrapText="1"/>
    </xf>
    <xf numFmtId="0" fontId="17" fillId="3" borderId="14" xfId="0" applyFont="1" applyFill="1" applyBorder="1" applyAlignment="1">
      <alignment horizontal="center" vertical="center"/>
    </xf>
    <xf numFmtId="0" fontId="17" fillId="3" borderId="15" xfId="0" applyFont="1" applyFill="1" applyBorder="1" applyAlignment="1">
      <alignment horizontal="center" vertical="center"/>
    </xf>
    <xf numFmtId="0" fontId="17" fillId="3" borderId="27" xfId="0" applyFont="1" applyFill="1" applyBorder="1" applyAlignment="1">
      <alignment horizontal="center" vertical="center"/>
    </xf>
    <xf numFmtId="0" fontId="0" fillId="0" borderId="18" xfId="0" applyBorder="1" applyAlignment="1">
      <alignment horizontal="center" vertical="center"/>
    </xf>
    <xf numFmtId="6" fontId="0" fillId="0" borderId="20" xfId="0" applyNumberFormat="1" applyBorder="1" applyAlignment="1">
      <alignment vertical="center"/>
    </xf>
    <xf numFmtId="0" fontId="0" fillId="0" borderId="21" xfId="0" applyBorder="1" applyAlignment="1">
      <alignment horizontal="center" vertical="center"/>
    </xf>
    <xf numFmtId="0" fontId="3" fillId="0" borderId="18" xfId="0" applyFont="1" applyBorder="1" applyAlignment="1">
      <alignment vertical="center" wrapText="1"/>
    </xf>
    <xf numFmtId="14" fontId="0" fillId="0" borderId="20" xfId="0" applyNumberFormat="1" applyBorder="1" applyAlignment="1">
      <alignment horizontal="center"/>
    </xf>
    <xf numFmtId="0" fontId="3" fillId="0" borderId="15" xfId="0" applyFont="1" applyBorder="1" applyAlignment="1">
      <alignment horizontal="left" vertical="center" wrapText="1"/>
    </xf>
    <xf numFmtId="0" fontId="3" fillId="0" borderId="15" xfId="0" applyFont="1" applyBorder="1" applyAlignment="1">
      <alignment vertical="center" wrapText="1"/>
    </xf>
    <xf numFmtId="14" fontId="0" fillId="0" borderId="15" xfId="0" applyNumberFormat="1" applyBorder="1" applyAlignment="1">
      <alignment horizontal="center" vertical="center"/>
    </xf>
    <xf numFmtId="164" fontId="0" fillId="0" borderId="27" xfId="0" applyNumberFormat="1" applyBorder="1" applyAlignment="1">
      <alignment horizontal="center" vertical="center"/>
    </xf>
    <xf numFmtId="0" fontId="12" fillId="3" borderId="19" xfId="0" applyFont="1" applyFill="1" applyBorder="1" applyAlignment="1">
      <alignment vertical="center" wrapText="1"/>
    </xf>
    <xf numFmtId="0" fontId="12" fillId="3" borderId="20" xfId="0" applyFont="1" applyFill="1" applyBorder="1" applyAlignment="1">
      <alignment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vertical="center" wrapText="1"/>
    </xf>
    <xf numFmtId="14" fontId="0" fillId="0" borderId="10" xfId="0" applyNumberFormat="1" applyBorder="1" applyAlignment="1">
      <alignment horizontal="center" vertical="center"/>
    </xf>
    <xf numFmtId="164" fontId="0" fillId="0" borderId="23" xfId="0" applyNumberFormat="1" applyBorder="1" applyAlignment="1">
      <alignment horizontal="center" vertical="center"/>
    </xf>
    <xf numFmtId="0" fontId="0" fillId="0" borderId="15" xfId="0" applyBorder="1" applyAlignment="1">
      <alignment vertical="center" wrapText="1"/>
    </xf>
    <xf numFmtId="14" fontId="0" fillId="0" borderId="15" xfId="0" applyNumberFormat="1" applyBorder="1" applyAlignment="1">
      <alignment horizontal="center"/>
    </xf>
    <xf numFmtId="0" fontId="4" fillId="5" borderId="22" xfId="0" applyFont="1" applyFill="1" applyBorder="1" applyAlignment="1">
      <alignment horizontal="left" vertical="center" wrapText="1"/>
    </xf>
    <xf numFmtId="0" fontId="24" fillId="2" borderId="20"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57" xfId="0" applyFont="1" applyFill="1" applyBorder="1" applyAlignment="1">
      <alignment horizontal="center" vertical="center" wrapText="1"/>
    </xf>
    <xf numFmtId="0" fontId="16" fillId="0" borderId="20" xfId="0" applyFont="1" applyBorder="1" applyAlignment="1">
      <alignment vertical="center" wrapText="1"/>
    </xf>
    <xf numFmtId="0" fontId="16" fillId="0" borderId="8" xfId="0" applyFont="1" applyBorder="1" applyAlignment="1">
      <alignment vertical="center" wrapText="1"/>
    </xf>
    <xf numFmtId="0" fontId="24" fillId="2" borderId="10" xfId="0" applyFont="1" applyFill="1" applyBorder="1" applyAlignment="1">
      <alignment horizontal="center" vertical="center" wrapText="1"/>
    </xf>
    <xf numFmtId="0" fontId="24" fillId="2" borderId="5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0" fillId="2" borderId="1" xfId="0" applyFill="1" applyBorder="1" applyAlignment="1">
      <alignment vertical="center"/>
    </xf>
    <xf numFmtId="0" fontId="4" fillId="2" borderId="1" xfId="0" applyFont="1" applyFill="1" applyBorder="1" applyAlignment="1">
      <alignment horizontal="center" vertical="center"/>
    </xf>
    <xf numFmtId="164" fontId="33" fillId="5" borderId="1" xfId="0" applyNumberFormat="1" applyFont="1" applyFill="1" applyBorder="1" applyAlignment="1">
      <alignment horizontal="center" vertical="center" wrapText="1"/>
    </xf>
    <xf numFmtId="0" fontId="34" fillId="0" borderId="0" xfId="0" applyFont="1" applyAlignment="1">
      <alignment horizontal="center" vertical="center"/>
    </xf>
    <xf numFmtId="0" fontId="4" fillId="0" borderId="0" xfId="0" applyFont="1" applyAlignment="1">
      <alignment horizontal="left"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18" fillId="3" borderId="1" xfId="0" applyFont="1" applyFill="1" applyBorder="1" applyAlignment="1">
      <alignment horizontal="center" vertical="center" wrapText="1"/>
    </xf>
    <xf numFmtId="1" fontId="5" fillId="0" borderId="8" xfId="0" applyNumberFormat="1" applyFont="1" applyBorder="1" applyAlignment="1">
      <alignment horizontal="center" vertical="center" wrapText="1"/>
    </xf>
    <xf numFmtId="1" fontId="5" fillId="0" borderId="10" xfId="0" applyNumberFormat="1" applyFont="1" applyBorder="1" applyAlignment="1">
      <alignment horizontal="center" vertical="center" wrapText="1"/>
    </xf>
    <xf numFmtId="1" fontId="5" fillId="0" borderId="11" xfId="0" applyNumberFormat="1" applyFont="1" applyBorder="1" applyAlignment="1">
      <alignment horizontal="center" vertical="center" wrapText="1"/>
    </xf>
    <xf numFmtId="0" fontId="0" fillId="2" borderId="1" xfId="0" applyFill="1" applyBorder="1" applyAlignment="1">
      <alignment horizontal="left" vertical="center" wrapText="1"/>
    </xf>
    <xf numFmtId="0" fontId="49" fillId="3" borderId="1" xfId="0" applyFont="1" applyFill="1" applyBorder="1" applyAlignment="1">
      <alignment horizontal="center" vertical="center"/>
    </xf>
    <xf numFmtId="0" fontId="33" fillId="5"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6" borderId="1" xfId="0" applyFont="1" applyFill="1" applyBorder="1" applyAlignment="1">
      <alignment horizontal="center" vertical="center" wrapText="1"/>
    </xf>
    <xf numFmtId="0" fontId="27" fillId="5"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26" xfId="0" applyFont="1" applyFill="1" applyBorder="1" applyAlignment="1">
      <alignment horizontal="center" vertical="center"/>
    </xf>
    <xf numFmtId="0" fontId="26" fillId="0" borderId="0" xfId="0" applyFont="1" applyAlignment="1">
      <alignment horizontal="center" vertical="center" wrapText="1"/>
    </xf>
    <xf numFmtId="0" fontId="0" fillId="0" borderId="4" xfId="0" applyBorder="1" applyAlignment="1">
      <alignment horizontal="center" vertical="center" wrapText="1"/>
    </xf>
    <xf numFmtId="0" fontId="0" fillId="0" borderId="43"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6" xfId="0"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6" xfId="0" applyFont="1" applyBorder="1" applyAlignment="1">
      <alignment horizontal="center" vertical="center" wrapText="1"/>
    </xf>
    <xf numFmtId="0" fontId="0" fillId="0" borderId="1" xfId="0" applyBorder="1" applyAlignment="1">
      <alignment horizontal="left" vertical="center" wrapText="1"/>
    </xf>
    <xf numFmtId="0" fontId="2" fillId="0" borderId="0" xfId="0" applyFont="1" applyAlignment="1">
      <alignment horizontal="center" vertical="center"/>
    </xf>
    <xf numFmtId="0" fontId="17" fillId="3" borderId="11" xfId="0" applyFont="1" applyFill="1" applyBorder="1" applyAlignment="1">
      <alignment horizontal="center" vertical="center"/>
    </xf>
    <xf numFmtId="0" fontId="17" fillId="3" borderId="48" xfId="0" applyFont="1" applyFill="1" applyBorder="1" applyAlignment="1">
      <alignment horizontal="center" vertical="center"/>
    </xf>
    <xf numFmtId="0" fontId="0" fillId="0" borderId="1" xfId="0"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23" fillId="5" borderId="14" xfId="0" applyFont="1" applyFill="1" applyBorder="1" applyAlignment="1">
      <alignment horizontal="center" vertical="center"/>
    </xf>
    <xf numFmtId="0" fontId="23" fillId="5" borderId="15" xfId="0" applyFont="1" applyFill="1" applyBorder="1" applyAlignment="1">
      <alignment horizontal="center" vertical="center"/>
    </xf>
    <xf numFmtId="0" fontId="23" fillId="5" borderId="27" xfId="0" applyFont="1" applyFill="1" applyBorder="1" applyAlignment="1">
      <alignment horizontal="center" vertical="center"/>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41" fillId="0" borderId="17"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8" xfId="0" applyFont="1" applyBorder="1" applyAlignment="1">
      <alignment horizontal="center" vertical="center" wrapText="1"/>
    </xf>
    <xf numFmtId="0" fontId="50" fillId="5" borderId="30" xfId="0" applyFont="1" applyFill="1" applyBorder="1" applyAlignment="1">
      <alignment horizontal="center" vertical="center"/>
    </xf>
    <xf numFmtId="0" fontId="50" fillId="5" borderId="9" xfId="0" applyFont="1" applyFill="1" applyBorder="1" applyAlignment="1">
      <alignment horizontal="center" vertical="center"/>
    </xf>
    <xf numFmtId="0" fontId="50" fillId="5" borderId="45" xfId="0" applyFont="1" applyFill="1" applyBorder="1" applyAlignment="1">
      <alignment horizontal="center" vertical="center"/>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9" xfId="0" applyFont="1" applyFill="1" applyBorder="1" applyAlignment="1">
      <alignment horizontal="left" vertical="center"/>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4" fillId="5" borderId="14"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11" fillId="2" borderId="1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4" fillId="5" borderId="33" xfId="0" applyFont="1" applyFill="1" applyBorder="1" applyAlignment="1">
      <alignment horizontal="left" vertical="center" wrapText="1"/>
    </xf>
    <xf numFmtId="0" fontId="4" fillId="5" borderId="40" xfId="0" applyFont="1" applyFill="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28" fillId="0" borderId="0" xfId="0" applyFont="1" applyAlignment="1">
      <alignment horizontal="center" vertical="center" wrapText="1"/>
    </xf>
    <xf numFmtId="0" fontId="21" fillId="3" borderId="31"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9" fillId="5" borderId="31" xfId="0" applyFont="1" applyFill="1" applyBorder="1" applyAlignment="1">
      <alignment horizontal="center" vertical="center" wrapText="1"/>
    </xf>
    <xf numFmtId="0" fontId="29" fillId="5" borderId="32" xfId="0" applyFont="1" applyFill="1" applyBorder="1" applyAlignment="1">
      <alignment horizontal="center" vertical="center" wrapText="1"/>
    </xf>
    <xf numFmtId="0" fontId="29" fillId="5" borderId="24" xfId="0" applyFont="1" applyFill="1" applyBorder="1" applyAlignment="1">
      <alignment horizontal="center" vertical="center" wrapText="1"/>
    </xf>
    <xf numFmtId="0" fontId="37" fillId="2" borderId="0" xfId="0" applyFont="1" applyFill="1" applyAlignment="1">
      <alignment horizontal="left" wrapText="1"/>
    </xf>
    <xf numFmtId="0" fontId="37" fillId="2" borderId="0" xfId="0" applyFont="1" applyFill="1" applyAlignment="1">
      <alignment horizontal="left"/>
    </xf>
    <xf numFmtId="0" fontId="15" fillId="5" borderId="2"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40" fillId="2" borderId="0" xfId="0" applyFont="1" applyFill="1" applyAlignment="1">
      <alignment horizontal="center" vertical="center"/>
    </xf>
    <xf numFmtId="0" fontId="39" fillId="2" borderId="1" xfId="0" applyFont="1" applyFill="1" applyBorder="1" applyAlignment="1">
      <alignment horizontal="center" vertical="center" wrapText="1"/>
    </xf>
    <xf numFmtId="0" fontId="0" fillId="0" borderId="7" xfId="0" applyBorder="1" applyAlignment="1">
      <alignment horizontal="center" vertical="center"/>
    </xf>
    <xf numFmtId="0" fontId="10" fillId="0" borderId="1" xfId="0" applyFont="1" applyBorder="1" applyAlignment="1">
      <alignment horizontal="center" vertical="center" wrapText="1"/>
    </xf>
    <xf numFmtId="0" fontId="42" fillId="7"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10" borderId="1" xfId="0" applyFont="1" applyFill="1" applyBorder="1" applyAlignment="1">
      <alignment horizontal="center" vertical="center" wrapText="1"/>
    </xf>
    <xf numFmtId="0" fontId="42" fillId="11" borderId="1" xfId="0" applyFont="1" applyFill="1" applyBorder="1" applyAlignment="1">
      <alignment horizontal="center" vertical="center" wrapText="1"/>
    </xf>
    <xf numFmtId="0" fontId="42" fillId="8" borderId="1" xfId="0" applyFont="1" applyFill="1" applyBorder="1" applyAlignment="1">
      <alignment horizontal="center" vertical="center" wrapText="1"/>
    </xf>
    <xf numFmtId="0" fontId="42" fillId="9" borderId="1" xfId="0" applyFont="1" applyFill="1" applyBorder="1" applyAlignment="1">
      <alignment horizontal="center" vertical="center" wrapText="1"/>
    </xf>
    <xf numFmtId="0" fontId="10"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0" fillId="0" borderId="4" xfId="0" applyBorder="1" applyAlignment="1">
      <alignment horizontal="center"/>
    </xf>
    <xf numFmtId="0" fontId="0" fillId="0" borderId="43" xfId="0" applyBorder="1" applyAlignment="1">
      <alignment horizontal="center"/>
    </xf>
    <xf numFmtId="0" fontId="7" fillId="2" borderId="54"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 xfId="0" applyFont="1" applyFill="1" applyBorder="1" applyAlignment="1">
      <alignment horizontal="center" vertical="center"/>
    </xf>
    <xf numFmtId="0" fontId="21" fillId="3" borderId="9"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9" xfId="0" applyFont="1" applyBorder="1" applyAlignment="1">
      <alignment horizontal="left" vertical="center" wrapText="1"/>
    </xf>
    <xf numFmtId="0" fontId="1" fillId="0" borderId="3" xfId="0" applyFont="1" applyBorder="1" applyAlignment="1">
      <alignment horizontal="left" vertical="center" wrapText="1"/>
    </xf>
    <xf numFmtId="0" fontId="29" fillId="5" borderId="2"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1" fillId="2" borderId="2" xfId="0" applyFont="1" applyFill="1" applyBorder="1" applyAlignment="1">
      <alignment horizontal="left" vertical="center"/>
    </xf>
    <xf numFmtId="0" fontId="1" fillId="2" borderId="9" xfId="0" applyFont="1" applyFill="1" applyBorder="1" applyAlignment="1">
      <alignment horizontal="left" vertical="center"/>
    </xf>
    <xf numFmtId="0" fontId="1" fillId="2" borderId="3" xfId="0" applyFont="1" applyFill="1" applyBorder="1" applyAlignment="1">
      <alignment horizontal="left" vertical="center"/>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0" fillId="0" borderId="56" xfId="0" applyFont="1" applyBorder="1" applyAlignment="1">
      <alignment horizontal="left" vertical="center" wrapText="1"/>
    </xf>
    <xf numFmtId="0" fontId="30" fillId="0" borderId="32" xfId="0" applyFont="1" applyBorder="1" applyAlignment="1">
      <alignment horizontal="left" vertical="center" wrapText="1"/>
    </xf>
    <xf numFmtId="0" fontId="30" fillId="0" borderId="24" xfId="0" applyFont="1" applyBorder="1" applyAlignment="1">
      <alignment horizontal="left" vertical="center" wrapText="1"/>
    </xf>
    <xf numFmtId="0" fontId="30" fillId="0" borderId="31" xfId="0" applyFont="1" applyBorder="1" applyAlignment="1">
      <alignment horizontal="center" vertical="center" wrapText="1"/>
    </xf>
    <xf numFmtId="0" fontId="30" fillId="0" borderId="59" xfId="0" applyFont="1" applyBorder="1" applyAlignment="1">
      <alignment horizontal="center" vertical="center" wrapText="1"/>
    </xf>
    <xf numFmtId="164" fontId="5" fillId="0" borderId="8" xfId="0" applyNumberFormat="1" applyFont="1" applyBorder="1" applyAlignment="1">
      <alignment horizontal="center" vertical="center" wrapText="1"/>
    </xf>
    <xf numFmtId="164" fontId="5" fillId="0" borderId="10" xfId="0" applyNumberFormat="1" applyFont="1" applyBorder="1" applyAlignment="1">
      <alignment horizontal="center" vertical="center" wrapText="1"/>
    </xf>
    <xf numFmtId="164" fontId="5" fillId="0" borderId="11"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2049163</xdr:colOff>
      <xdr:row>27</xdr:row>
      <xdr:rowOff>82379</xdr:rowOff>
    </xdr:from>
    <xdr:to>
      <xdr:col>2</xdr:col>
      <xdr:colOff>4188322</xdr:colOff>
      <xdr:row>27</xdr:row>
      <xdr:rowOff>524339</xdr:rowOff>
    </xdr:to>
    <xdr:pic>
      <xdr:nvPicPr>
        <xdr:cNvPr id="3" name="Imagen 2">
          <a:extLst>
            <a:ext uri="{FF2B5EF4-FFF2-40B4-BE49-F238E27FC236}">
              <a16:creationId xmlns:a16="http://schemas.microsoft.com/office/drawing/2014/main" id="{F857FBBA-6D8F-13DC-FBF5-030419DE71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5325" y="14086703"/>
          <a:ext cx="4229511" cy="441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37"/>
  <sheetViews>
    <sheetView showGridLines="0" topLeftCell="A21" zoomScale="76" zoomScaleNormal="76" workbookViewId="0">
      <selection activeCell="L18" sqref="L18"/>
    </sheetView>
  </sheetViews>
  <sheetFormatPr baseColWidth="10" defaultColWidth="11.453125" defaultRowHeight="17.5" x14ac:dyDescent="0.35"/>
  <cols>
    <col min="1" max="1" width="11.453125" style="6"/>
    <col min="2" max="2" width="11.453125" style="5"/>
    <col min="3" max="3" width="22.81640625" style="6" customWidth="1"/>
    <col min="4" max="4" width="91.54296875" style="5" customWidth="1"/>
    <col min="5" max="5" width="10.81640625" style="6" customWidth="1"/>
    <col min="6" max="6" width="18.1796875" style="110" customWidth="1"/>
    <col min="7" max="7" width="16.08984375" style="110" customWidth="1"/>
    <col min="8" max="8" width="18.453125" style="110" customWidth="1"/>
    <col min="9" max="9" width="18.1796875" style="114" customWidth="1"/>
    <col min="10" max="10" width="18.1796875" style="112" customWidth="1"/>
    <col min="11" max="12" width="18.1796875" style="113" customWidth="1"/>
    <col min="13" max="13" width="14.81640625" style="95" bestFit="1" customWidth="1"/>
    <col min="14" max="14" width="17.54296875" style="85" bestFit="1" customWidth="1"/>
    <col min="15" max="20" width="11.453125" style="85"/>
    <col min="21" max="16384" width="11.453125" style="6"/>
  </cols>
  <sheetData>
    <row r="1" spans="3:20" s="5" customFormat="1" x14ac:dyDescent="0.35">
      <c r="C1" s="6"/>
      <c r="E1" s="6"/>
      <c r="F1" s="110"/>
      <c r="G1" s="110"/>
      <c r="H1" s="110"/>
      <c r="I1" s="114"/>
      <c r="J1" s="112"/>
      <c r="K1" s="113"/>
      <c r="L1" s="113"/>
      <c r="M1" s="93"/>
      <c r="N1" s="80"/>
      <c r="O1" s="80"/>
      <c r="P1" s="80"/>
      <c r="Q1" s="80"/>
      <c r="R1" s="80"/>
      <c r="S1" s="80"/>
      <c r="T1" s="80"/>
    </row>
    <row r="2" spans="3:20" s="5" customFormat="1" x14ac:dyDescent="0.35">
      <c r="C2" s="248" t="s">
        <v>0</v>
      </c>
      <c r="D2" s="248"/>
      <c r="E2" s="248"/>
      <c r="F2" s="248"/>
      <c r="G2" s="248"/>
      <c r="H2" s="248"/>
      <c r="I2" s="248"/>
      <c r="J2" s="248"/>
      <c r="K2" s="248"/>
      <c r="L2" s="248"/>
      <c r="M2" s="93"/>
      <c r="N2" s="80"/>
      <c r="O2" s="80"/>
      <c r="P2" s="80"/>
      <c r="Q2" s="80"/>
      <c r="R2" s="80"/>
      <c r="S2" s="80"/>
      <c r="T2" s="80"/>
    </row>
    <row r="3" spans="3:20" s="5" customFormat="1" x14ac:dyDescent="0.35">
      <c r="C3" s="6"/>
      <c r="E3" s="6"/>
      <c r="F3" s="110"/>
      <c r="G3" s="110"/>
      <c r="H3" s="110"/>
      <c r="I3" s="114"/>
      <c r="J3" s="112"/>
      <c r="K3" s="113"/>
      <c r="L3" s="113"/>
      <c r="M3" s="93"/>
      <c r="N3" s="80"/>
      <c r="O3" s="80"/>
      <c r="P3" s="80"/>
      <c r="Q3" s="80"/>
      <c r="R3" s="80"/>
      <c r="S3" s="80"/>
      <c r="T3" s="80"/>
    </row>
    <row r="4" spans="3:20" s="5" customFormat="1" ht="65.5" customHeight="1" x14ac:dyDescent="0.35">
      <c r="C4" s="57" t="s">
        <v>1</v>
      </c>
      <c r="D4" s="253" t="s">
        <v>130</v>
      </c>
      <c r="E4" s="253"/>
      <c r="F4" s="253"/>
      <c r="G4" s="253"/>
      <c r="H4" s="253"/>
      <c r="I4" s="253"/>
      <c r="J4" s="253"/>
      <c r="K4" s="253"/>
      <c r="L4" s="253"/>
      <c r="M4" s="93"/>
      <c r="N4" s="80"/>
      <c r="O4" s="80"/>
      <c r="P4" s="80"/>
      <c r="Q4" s="80"/>
      <c r="R4" s="80"/>
      <c r="S4" s="80"/>
      <c r="T4" s="80"/>
    </row>
    <row r="5" spans="3:20" s="5" customFormat="1" ht="27" customHeight="1" x14ac:dyDescent="0.35">
      <c r="C5" s="4" t="s">
        <v>3</v>
      </c>
      <c r="D5" s="254" t="s">
        <v>131</v>
      </c>
      <c r="E5" s="254"/>
      <c r="F5" s="254"/>
      <c r="G5" s="254"/>
      <c r="H5" s="254"/>
      <c r="I5" s="254"/>
      <c r="J5" s="254"/>
      <c r="K5" s="254"/>
      <c r="L5" s="254"/>
      <c r="M5" s="93"/>
      <c r="N5" s="80"/>
      <c r="O5" s="80"/>
      <c r="P5" s="80"/>
      <c r="Q5" s="80"/>
      <c r="R5" s="80"/>
      <c r="S5" s="80"/>
      <c r="T5" s="80"/>
    </row>
    <row r="6" spans="3:20" s="5" customFormat="1" ht="27" customHeight="1" x14ac:dyDescent="0.35">
      <c r="C6" s="4" t="s">
        <v>4</v>
      </c>
      <c r="D6" s="254" t="s">
        <v>5</v>
      </c>
      <c r="E6" s="254"/>
      <c r="F6" s="254"/>
      <c r="G6" s="254"/>
      <c r="H6" s="254"/>
      <c r="I6" s="254"/>
      <c r="J6" s="254"/>
      <c r="K6" s="254"/>
      <c r="L6" s="254"/>
      <c r="M6" s="93"/>
      <c r="N6" s="80"/>
      <c r="O6" s="80"/>
      <c r="P6" s="80"/>
      <c r="Q6" s="80"/>
      <c r="R6" s="80"/>
      <c r="S6" s="80"/>
      <c r="T6" s="80"/>
    </row>
    <row r="7" spans="3:20" s="5" customFormat="1" ht="39" customHeight="1" x14ac:dyDescent="0.35">
      <c r="C7" s="22" t="s">
        <v>6</v>
      </c>
      <c r="D7" s="254" t="s">
        <v>132</v>
      </c>
      <c r="E7" s="254"/>
      <c r="F7" s="254"/>
      <c r="G7" s="254"/>
      <c r="H7" s="254"/>
      <c r="I7" s="254"/>
      <c r="J7" s="254"/>
      <c r="K7" s="254"/>
      <c r="L7" s="254"/>
      <c r="M7" s="60"/>
      <c r="N7" s="81"/>
      <c r="O7" s="81"/>
      <c r="P7" s="80"/>
      <c r="Q7" s="80"/>
      <c r="R7" s="80"/>
      <c r="S7" s="80"/>
      <c r="T7" s="80"/>
    </row>
    <row r="8" spans="3:20" s="5" customFormat="1" ht="26.25" customHeight="1" x14ac:dyDescent="0.35">
      <c r="C8" s="4" t="s">
        <v>7</v>
      </c>
      <c r="D8" s="254" t="s">
        <v>8</v>
      </c>
      <c r="E8" s="254"/>
      <c r="F8" s="254"/>
      <c r="G8" s="254"/>
      <c r="H8" s="254"/>
      <c r="I8" s="254"/>
      <c r="J8" s="254"/>
      <c r="K8" s="254"/>
      <c r="L8" s="254"/>
      <c r="M8" s="60"/>
      <c r="N8" s="81"/>
      <c r="O8" s="81"/>
      <c r="P8" s="80"/>
      <c r="Q8" s="80"/>
      <c r="R8" s="80"/>
      <c r="S8" s="80"/>
      <c r="T8" s="80"/>
    </row>
    <row r="9" spans="3:20" s="5" customFormat="1" ht="43.75" customHeight="1" x14ac:dyDescent="0.35">
      <c r="C9" s="256" t="s">
        <v>9</v>
      </c>
      <c r="D9" s="256"/>
      <c r="E9" s="30" t="s">
        <v>10</v>
      </c>
      <c r="F9" s="32" t="s">
        <v>99</v>
      </c>
      <c r="G9" s="32" t="s">
        <v>100</v>
      </c>
      <c r="H9" s="32" t="s">
        <v>102</v>
      </c>
      <c r="I9" s="32" t="s">
        <v>103</v>
      </c>
      <c r="J9" s="32" t="s">
        <v>12</v>
      </c>
      <c r="K9" s="32" t="s">
        <v>104</v>
      </c>
      <c r="L9" s="32" t="s">
        <v>117</v>
      </c>
      <c r="M9" s="60" t="s">
        <v>14</v>
      </c>
      <c r="N9" s="81"/>
      <c r="O9" s="81"/>
      <c r="P9" s="80"/>
      <c r="Q9" s="80"/>
      <c r="R9" s="80"/>
      <c r="S9" s="80"/>
      <c r="T9" s="80"/>
    </row>
    <row r="10" spans="3:20" s="5" customFormat="1" ht="53.5" customHeight="1" x14ac:dyDescent="0.35">
      <c r="C10" s="21" t="s">
        <v>15</v>
      </c>
      <c r="D10" s="20" t="s">
        <v>51</v>
      </c>
      <c r="E10" s="19">
        <v>387.5</v>
      </c>
      <c r="F10" s="257" t="s">
        <v>335</v>
      </c>
      <c r="G10" s="257" t="s">
        <v>335</v>
      </c>
      <c r="H10" s="379" t="s">
        <v>335</v>
      </c>
      <c r="I10" s="177">
        <f>+'Evaluación económica'!D9</f>
        <v>328.2766981792717</v>
      </c>
      <c r="J10" s="177">
        <f>+'Evaluación económica'!D7</f>
        <v>387.5</v>
      </c>
      <c r="K10" s="177">
        <f>+'Evaluación económica'!D8</f>
        <v>359.17332859614436</v>
      </c>
      <c r="L10" s="118"/>
      <c r="M10" s="61">
        <v>300</v>
      </c>
      <c r="N10" s="81"/>
      <c r="O10" s="82"/>
      <c r="P10" s="80"/>
      <c r="Q10" s="80"/>
      <c r="R10" s="80"/>
      <c r="S10" s="80"/>
      <c r="T10" s="80"/>
    </row>
    <row r="11" spans="3:20" s="5" customFormat="1" ht="48.5" customHeight="1" x14ac:dyDescent="0.35">
      <c r="C11" s="21" t="s">
        <v>61</v>
      </c>
      <c r="D11" s="4" t="s">
        <v>118</v>
      </c>
      <c r="E11" s="19">
        <v>150</v>
      </c>
      <c r="F11" s="258"/>
      <c r="G11" s="258"/>
      <c r="H11" s="380"/>
      <c r="I11" s="19">
        <f>+'Evaluación Req. Calificab'!F8</f>
        <v>150</v>
      </c>
      <c r="J11" s="19">
        <f>+'Evaluación Req. Calificab'!F10</f>
        <v>150</v>
      </c>
      <c r="K11" s="19">
        <f>+'Evaluación Req. Calificab'!F12</f>
        <v>150</v>
      </c>
      <c r="L11" s="118"/>
      <c r="M11" s="152"/>
      <c r="N11" s="84"/>
      <c r="O11" s="81"/>
      <c r="P11" s="80"/>
      <c r="Q11" s="80"/>
      <c r="R11" s="80"/>
      <c r="S11" s="80"/>
      <c r="T11" s="80"/>
    </row>
    <row r="12" spans="3:20" s="5" customFormat="1" ht="62.5" x14ac:dyDescent="0.35">
      <c r="C12" s="21" t="s">
        <v>52</v>
      </c>
      <c r="D12" s="4" t="s">
        <v>120</v>
      </c>
      <c r="E12" s="19">
        <v>120</v>
      </c>
      <c r="F12" s="258"/>
      <c r="G12" s="258"/>
      <c r="H12" s="380"/>
      <c r="I12" s="19">
        <f>+'Evaluación Req. Calificab'!F17</f>
        <v>120</v>
      </c>
      <c r="J12" s="19">
        <f>+'Evaluación Req. Calificab'!F18</f>
        <v>120</v>
      </c>
      <c r="K12" s="19">
        <f>+'Evaluación Req. Calificab'!F19</f>
        <v>120</v>
      </c>
      <c r="L12" s="118"/>
      <c r="M12" s="152"/>
      <c r="N12" s="84"/>
      <c r="O12" s="81"/>
      <c r="P12" s="80"/>
      <c r="Q12" s="80"/>
      <c r="R12" s="80"/>
      <c r="S12" s="80"/>
      <c r="T12" s="80"/>
    </row>
    <row r="13" spans="3:20" s="5" customFormat="1" ht="108" customHeight="1" x14ac:dyDescent="0.35">
      <c r="C13" s="21" t="s">
        <v>54</v>
      </c>
      <c r="D13" s="4" t="s">
        <v>119</v>
      </c>
      <c r="E13" s="19">
        <v>120</v>
      </c>
      <c r="F13" s="258"/>
      <c r="G13" s="258"/>
      <c r="H13" s="380"/>
      <c r="I13" s="19">
        <f>+'Evaluación Req. Calificab'!F24</f>
        <v>0</v>
      </c>
      <c r="J13" s="19">
        <f>+'Evaluación Req. Calificab'!F25</f>
        <v>120</v>
      </c>
      <c r="K13" s="19">
        <f>+'Evaluación Req. Calificab'!F26</f>
        <v>120</v>
      </c>
      <c r="L13" s="119"/>
      <c r="M13" s="60"/>
      <c r="N13" s="84"/>
      <c r="O13" s="81"/>
      <c r="P13" s="80"/>
      <c r="Q13" s="80"/>
      <c r="R13" s="80"/>
      <c r="S13" s="80"/>
      <c r="T13" s="80"/>
    </row>
    <row r="14" spans="3:20" s="5" customFormat="1" ht="72" customHeight="1" x14ac:dyDescent="0.35">
      <c r="C14" s="255" t="s">
        <v>16</v>
      </c>
      <c r="D14" s="4" t="s">
        <v>121</v>
      </c>
      <c r="E14" s="19">
        <v>30</v>
      </c>
      <c r="F14" s="258"/>
      <c r="G14" s="258"/>
      <c r="H14" s="380"/>
      <c r="I14" s="19">
        <f>+'Evaluación Req. Calificab'!C35</f>
        <v>30</v>
      </c>
      <c r="J14" s="19">
        <f>+'Evaluación Req. Calificab'!D35</f>
        <v>30</v>
      </c>
      <c r="K14" s="19">
        <f>+'Evaluación Req. Calificab'!E35</f>
        <v>30</v>
      </c>
      <c r="L14" s="120"/>
      <c r="M14" s="93"/>
      <c r="N14" s="80"/>
      <c r="O14" s="80"/>
      <c r="P14" s="80"/>
      <c r="Q14" s="80"/>
      <c r="R14" s="80"/>
      <c r="S14" s="80"/>
      <c r="T14" s="80"/>
    </row>
    <row r="15" spans="3:20" s="5" customFormat="1" ht="84" customHeight="1" x14ac:dyDescent="0.35">
      <c r="C15" s="255"/>
      <c r="D15" s="4" t="s">
        <v>122</v>
      </c>
      <c r="E15" s="19">
        <v>30</v>
      </c>
      <c r="F15" s="258"/>
      <c r="G15" s="258"/>
      <c r="H15" s="380"/>
      <c r="I15" s="19">
        <f>+'Evaluación Req. Calificab'!C36</f>
        <v>30</v>
      </c>
      <c r="J15" s="19">
        <f>+'Evaluación Req. Calificab'!D36</f>
        <v>30</v>
      </c>
      <c r="K15" s="19">
        <f>+'Evaluación Req. Calificab'!E36</f>
        <v>30</v>
      </c>
      <c r="L15" s="120"/>
      <c r="M15" s="93"/>
      <c r="N15" s="80"/>
      <c r="O15" s="80"/>
      <c r="P15" s="80"/>
      <c r="Q15" s="80"/>
      <c r="R15" s="80"/>
      <c r="S15" s="80"/>
      <c r="T15" s="80"/>
    </row>
    <row r="16" spans="3:20" s="5" customFormat="1" ht="23.5" customHeight="1" x14ac:dyDescent="0.35">
      <c r="C16" s="250" t="s">
        <v>123</v>
      </c>
      <c r="D16" s="4" t="s">
        <v>124</v>
      </c>
      <c r="E16" s="19">
        <v>5</v>
      </c>
      <c r="F16" s="258"/>
      <c r="G16" s="258"/>
      <c r="H16" s="380"/>
      <c r="I16" s="19">
        <v>0</v>
      </c>
      <c r="J16" s="19">
        <v>0</v>
      </c>
      <c r="K16" s="19">
        <v>0</v>
      </c>
      <c r="L16" s="120"/>
      <c r="M16" s="93"/>
      <c r="N16" s="80"/>
      <c r="O16" s="80"/>
      <c r="P16" s="80"/>
      <c r="Q16" s="80"/>
      <c r="R16" s="80"/>
      <c r="S16" s="80"/>
      <c r="T16" s="80"/>
    </row>
    <row r="17" spans="3:20" s="5" customFormat="1" ht="23.5" customHeight="1" x14ac:dyDescent="0.35">
      <c r="C17" s="251"/>
      <c r="D17" s="4" t="s">
        <v>125</v>
      </c>
      <c r="E17" s="19">
        <v>30</v>
      </c>
      <c r="F17" s="258"/>
      <c r="G17" s="258"/>
      <c r="H17" s="380"/>
      <c r="I17" s="19">
        <v>30</v>
      </c>
      <c r="J17" s="19">
        <v>30</v>
      </c>
      <c r="K17" s="19">
        <v>30</v>
      </c>
      <c r="L17" s="120"/>
      <c r="M17" s="93"/>
      <c r="N17" s="80"/>
      <c r="O17" s="80"/>
      <c r="P17" s="80"/>
      <c r="Q17" s="80"/>
      <c r="R17" s="80"/>
      <c r="S17" s="80"/>
      <c r="T17" s="80"/>
    </row>
    <row r="18" spans="3:20" s="5" customFormat="1" ht="23.5" customHeight="1" x14ac:dyDescent="0.35">
      <c r="C18" s="252"/>
      <c r="D18" s="4" t="s">
        <v>126</v>
      </c>
      <c r="E18" s="19">
        <v>15</v>
      </c>
      <c r="F18" s="258"/>
      <c r="G18" s="258"/>
      <c r="H18" s="380"/>
      <c r="I18" s="19">
        <v>0</v>
      </c>
      <c r="J18" s="19">
        <v>0</v>
      </c>
      <c r="K18" s="19">
        <v>0</v>
      </c>
      <c r="L18" s="120"/>
      <c r="M18" s="93"/>
      <c r="N18" s="80"/>
      <c r="O18" s="80"/>
      <c r="P18" s="80"/>
      <c r="Q18" s="80"/>
      <c r="R18" s="80"/>
      <c r="S18" s="80"/>
      <c r="T18" s="80"/>
    </row>
    <row r="19" spans="3:20" s="5" customFormat="1" ht="100" customHeight="1" x14ac:dyDescent="0.35">
      <c r="C19" s="3" t="s">
        <v>86</v>
      </c>
      <c r="D19" s="4" t="s">
        <v>127</v>
      </c>
      <c r="E19" s="19">
        <v>100</v>
      </c>
      <c r="F19" s="258"/>
      <c r="G19" s="258"/>
      <c r="H19" s="380"/>
      <c r="I19" s="19">
        <f>+'Evaluación Req. Calificab'!C43</f>
        <v>100</v>
      </c>
      <c r="J19" s="19">
        <f>+'Evaluación Req. Calificab'!D43</f>
        <v>100</v>
      </c>
      <c r="K19" s="19">
        <f>+'Evaluación Req. Calificab'!E43</f>
        <v>100</v>
      </c>
      <c r="L19" s="120"/>
      <c r="M19" s="93"/>
      <c r="N19" s="80"/>
      <c r="O19" s="80"/>
      <c r="P19" s="80"/>
      <c r="Q19" s="80"/>
      <c r="R19" s="80"/>
      <c r="S19" s="80"/>
      <c r="T19" s="80"/>
    </row>
    <row r="20" spans="3:20" s="5" customFormat="1" ht="48.5" customHeight="1" x14ac:dyDescent="0.35">
      <c r="C20" s="3" t="s">
        <v>87</v>
      </c>
      <c r="D20" s="3" t="s">
        <v>133</v>
      </c>
      <c r="E20" s="19">
        <v>2.5</v>
      </c>
      <c r="F20" s="258"/>
      <c r="G20" s="258"/>
      <c r="H20" s="380"/>
      <c r="I20" s="19">
        <f>+'Evaluación Req. Calificab'!C49</f>
        <v>0</v>
      </c>
      <c r="J20" s="19" t="str">
        <f>+'Evaluación Req. Calificab'!D49</f>
        <v>2,5</v>
      </c>
      <c r="K20" s="19" t="str">
        <f>+'Evaluación Req. Calificab'!E49</f>
        <v>2,5</v>
      </c>
      <c r="L20" s="120"/>
      <c r="M20" s="93"/>
      <c r="N20" s="80"/>
      <c r="O20" s="80"/>
      <c r="P20" s="80"/>
      <c r="Q20" s="80"/>
      <c r="R20" s="80"/>
      <c r="S20" s="80"/>
      <c r="T20" s="80"/>
    </row>
    <row r="21" spans="3:20" s="5" customFormat="1" ht="100" x14ac:dyDescent="0.35">
      <c r="C21" s="21" t="s">
        <v>88</v>
      </c>
      <c r="D21" s="21" t="s">
        <v>134</v>
      </c>
      <c r="E21" s="19">
        <v>10</v>
      </c>
      <c r="F21" s="259"/>
      <c r="G21" s="259"/>
      <c r="H21" s="381"/>
      <c r="I21" s="19">
        <f>+'Evaluación Req. Calificab'!C56</f>
        <v>0</v>
      </c>
      <c r="J21" s="19">
        <f>+'Evaluación Req. Calificab'!D56</f>
        <v>0</v>
      </c>
      <c r="K21" s="19">
        <f>+'Evaluación Req. Calificab'!E56</f>
        <v>0</v>
      </c>
      <c r="L21" s="120"/>
      <c r="M21" s="93"/>
      <c r="N21" s="80"/>
      <c r="O21" s="80"/>
      <c r="P21" s="80"/>
      <c r="Q21" s="80"/>
      <c r="R21" s="80"/>
      <c r="S21" s="80"/>
      <c r="T21" s="80"/>
    </row>
    <row r="22" spans="3:20" s="5" customFormat="1" ht="26.25" customHeight="1" x14ac:dyDescent="0.35">
      <c r="C22" s="30" t="s">
        <v>53</v>
      </c>
      <c r="D22" s="31"/>
      <c r="E22" s="58">
        <f>SUM(E10:E21)</f>
        <v>1000</v>
      </c>
      <c r="F22" s="39">
        <f t="shared" ref="F22" si="0">SUM(F10:F21)</f>
        <v>0</v>
      </c>
      <c r="G22" s="39">
        <f>SUM(G10:G21)</f>
        <v>0</v>
      </c>
      <c r="H22" s="39">
        <f>SUM(H10:H21)</f>
        <v>0</v>
      </c>
      <c r="I22" s="247">
        <f t="shared" ref="I22:K22" si="1">SUM(I10:I21)</f>
        <v>788.27669817927176</v>
      </c>
      <c r="J22" s="247">
        <f t="shared" si="1"/>
        <v>967.5</v>
      </c>
      <c r="K22" s="247">
        <f t="shared" si="1"/>
        <v>939.1733285961443</v>
      </c>
      <c r="L22" s="121"/>
      <c r="M22" s="94"/>
      <c r="N22" s="80"/>
      <c r="O22" s="80"/>
      <c r="P22" s="80"/>
      <c r="Q22" s="80"/>
      <c r="R22" s="80"/>
      <c r="S22" s="80"/>
      <c r="T22" s="80"/>
    </row>
    <row r="23" spans="3:20" s="5" customFormat="1" ht="26.25" customHeight="1" x14ac:dyDescent="0.35">
      <c r="C23" s="12"/>
      <c r="D23" s="11"/>
      <c r="E23" s="12"/>
      <c r="F23" s="111"/>
      <c r="G23" s="111"/>
      <c r="H23" s="111"/>
      <c r="I23" s="114"/>
      <c r="J23" s="112"/>
      <c r="K23" s="113"/>
      <c r="L23" s="115"/>
      <c r="M23" s="93"/>
      <c r="N23" s="80"/>
      <c r="O23" s="80"/>
      <c r="P23" s="80"/>
      <c r="Q23" s="80"/>
      <c r="R23" s="80"/>
      <c r="S23" s="80"/>
      <c r="T23" s="80"/>
    </row>
    <row r="24" spans="3:20" x14ac:dyDescent="0.3">
      <c r="G24" s="116"/>
    </row>
    <row r="25" spans="3:20" x14ac:dyDescent="0.3">
      <c r="G25" s="116"/>
    </row>
    <row r="26" spans="3:20" ht="27.65" customHeight="1" x14ac:dyDescent="0.3">
      <c r="D26" s="123" t="s">
        <v>93</v>
      </c>
      <c r="E26" s="2"/>
      <c r="F26" s="249" t="s">
        <v>95</v>
      </c>
      <c r="G26" s="249"/>
      <c r="H26" s="249"/>
    </row>
    <row r="27" spans="3:20" x14ac:dyDescent="0.3">
      <c r="D27" s="123" t="s">
        <v>94</v>
      </c>
      <c r="E27" s="2"/>
      <c r="F27" s="122" t="s">
        <v>96</v>
      </c>
    </row>
    <row r="28" spans="3:20" x14ac:dyDescent="0.3">
      <c r="D28" s="52"/>
      <c r="E28" s="52"/>
      <c r="F28" s="117"/>
      <c r="G28" s="117"/>
    </row>
    <row r="29" spans="3:20" x14ac:dyDescent="0.35">
      <c r="D29" s="6"/>
    </row>
    <row r="30" spans="3:20" x14ac:dyDescent="0.35">
      <c r="D30" s="6"/>
    </row>
    <row r="31" spans="3:20" x14ac:dyDescent="0.35">
      <c r="D31" s="6"/>
    </row>
    <row r="32" spans="3:20" x14ac:dyDescent="0.35">
      <c r="D32" s="6"/>
    </row>
    <row r="33" spans="4:4" x14ac:dyDescent="0.35">
      <c r="D33" s="6"/>
    </row>
    <row r="34" spans="4:4" x14ac:dyDescent="0.35">
      <c r="D34" s="6"/>
    </row>
    <row r="35" spans="4:4" x14ac:dyDescent="0.35">
      <c r="D35" s="6"/>
    </row>
    <row r="36" spans="4:4" x14ac:dyDescent="0.35">
      <c r="D36" s="6"/>
    </row>
    <row r="37" spans="4:4" x14ac:dyDescent="0.35">
      <c r="D37" s="6"/>
    </row>
  </sheetData>
  <sortState xmlns:xlrd2="http://schemas.microsoft.com/office/spreadsheetml/2017/richdata2" ref="K9:L13">
    <sortCondition ref="L10:L13"/>
  </sortState>
  <mergeCells count="13">
    <mergeCell ref="C2:L2"/>
    <mergeCell ref="F26:H26"/>
    <mergeCell ref="C16:C18"/>
    <mergeCell ref="D4:L4"/>
    <mergeCell ref="D5:L5"/>
    <mergeCell ref="D6:L6"/>
    <mergeCell ref="D7:L7"/>
    <mergeCell ref="C14:C15"/>
    <mergeCell ref="C9:D9"/>
    <mergeCell ref="D8:L8"/>
    <mergeCell ref="F10:F21"/>
    <mergeCell ref="G10:G21"/>
    <mergeCell ref="H10:H21"/>
  </mergeCells>
  <pageMargins left="0.59055118110236227" right="0.59055118110236227" top="0.59055118110236227" bottom="0.59055118110236227" header="0.31496062992125984" footer="0.31496062992125984"/>
  <pageSetup scale="36" fitToHeight="0" orientation="landscape" r:id="rId1"/>
  <headerFooter>
    <oddFooter>&amp;C_x000D_&amp;1#&amp;"Calibri"&amp;10&amp;K000000 DOCUMENTO DE 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7A637-38DC-4DDF-82D6-4701D9C9DE0C}">
  <sheetPr>
    <pageSetUpPr fitToPage="1"/>
  </sheetPr>
  <dimension ref="A2:M26"/>
  <sheetViews>
    <sheetView showGridLines="0" tabSelected="1" topLeftCell="A16" zoomScale="76" zoomScaleNormal="76" workbookViewId="0">
      <selection activeCell="G7" sqref="G7"/>
    </sheetView>
  </sheetViews>
  <sheetFormatPr baseColWidth="10" defaultColWidth="11.453125" defaultRowHeight="14.5" x14ac:dyDescent="0.35"/>
  <cols>
    <col min="1" max="1" width="20.54296875" customWidth="1"/>
    <col min="2" max="2" width="30.54296875" customWidth="1"/>
    <col min="3" max="3" width="30.6328125" customWidth="1"/>
    <col min="4" max="7" width="33.1796875" customWidth="1"/>
    <col min="8" max="9" width="15.81640625" customWidth="1"/>
    <col min="10" max="10" width="40" customWidth="1"/>
    <col min="11" max="11" width="15.81640625" customWidth="1"/>
  </cols>
  <sheetData>
    <row r="2" spans="1:13" ht="15.5" x14ac:dyDescent="0.35">
      <c r="B2" s="261" t="s">
        <v>85</v>
      </c>
      <c r="C2" s="261"/>
      <c r="D2" s="261"/>
      <c r="E2" s="261"/>
      <c r="F2" s="261"/>
    </row>
    <row r="3" spans="1:13" ht="41" hidden="1" customHeight="1" thickBot="1" x14ac:dyDescent="0.35">
      <c r="A3" s="181"/>
      <c r="B3" s="34"/>
      <c r="C3" s="34"/>
      <c r="D3" s="34"/>
      <c r="E3" s="34"/>
      <c r="F3" s="126"/>
    </row>
    <row r="4" spans="1:13" ht="15" customHeight="1" x14ac:dyDescent="0.35">
      <c r="B4" s="262" t="s">
        <v>17</v>
      </c>
      <c r="C4" s="262"/>
      <c r="D4" s="262"/>
      <c r="E4" s="262"/>
      <c r="F4" s="262"/>
    </row>
    <row r="5" spans="1:13" ht="202.5" customHeight="1" x14ac:dyDescent="0.35">
      <c r="B5" s="260" t="s">
        <v>338</v>
      </c>
      <c r="C5" s="260"/>
      <c r="D5" s="260"/>
      <c r="E5" s="260"/>
      <c r="F5" s="260"/>
      <c r="G5" s="181"/>
      <c r="H5" s="181"/>
      <c r="I5" s="181"/>
      <c r="J5" s="181"/>
    </row>
    <row r="6" spans="1:13" s="23" customFormat="1" ht="25" customHeight="1" x14ac:dyDescent="0.35">
      <c r="B6" s="182" t="s">
        <v>84</v>
      </c>
      <c r="C6" s="256" t="s">
        <v>18</v>
      </c>
      <c r="D6" s="256"/>
      <c r="E6" s="183" t="s">
        <v>336</v>
      </c>
      <c r="F6" s="30" t="s">
        <v>2</v>
      </c>
      <c r="L6"/>
      <c r="M6"/>
    </row>
    <row r="7" spans="1:13" ht="175.5" customHeight="1" x14ac:dyDescent="0.35">
      <c r="B7" s="178">
        <v>1</v>
      </c>
      <c r="C7" s="265" t="s">
        <v>99</v>
      </c>
      <c r="D7" s="265"/>
      <c r="E7" s="103" t="s">
        <v>106</v>
      </c>
      <c r="F7" s="103" t="s">
        <v>371</v>
      </c>
      <c r="G7" s="23"/>
      <c r="H7" s="23"/>
      <c r="I7" s="23"/>
      <c r="J7" s="23"/>
    </row>
    <row r="8" spans="1:13" ht="66" customHeight="1" x14ac:dyDescent="0.35">
      <c r="B8" s="178">
        <v>2</v>
      </c>
      <c r="C8" s="265" t="s">
        <v>100</v>
      </c>
      <c r="D8" s="265"/>
      <c r="E8" s="103" t="s">
        <v>106</v>
      </c>
      <c r="F8" s="103" t="s">
        <v>339</v>
      </c>
      <c r="G8" s="23"/>
      <c r="H8" s="23"/>
      <c r="I8" s="23"/>
      <c r="J8" s="23"/>
    </row>
    <row r="9" spans="1:13" ht="73.75" customHeight="1" x14ac:dyDescent="0.35">
      <c r="B9" s="179">
        <v>3</v>
      </c>
      <c r="C9" s="263" t="s">
        <v>102</v>
      </c>
      <c r="D9" s="264"/>
      <c r="E9" s="3" t="s">
        <v>19</v>
      </c>
      <c r="F9" s="3" t="s">
        <v>337</v>
      </c>
      <c r="G9" s="23"/>
      <c r="H9" s="23"/>
      <c r="I9" s="23"/>
      <c r="J9" s="23"/>
    </row>
    <row r="10" spans="1:13" ht="61" customHeight="1" x14ac:dyDescent="0.35">
      <c r="B10" s="179">
        <v>4</v>
      </c>
      <c r="C10" s="263" t="s">
        <v>103</v>
      </c>
      <c r="D10" s="264"/>
      <c r="E10" s="3" t="s">
        <v>19</v>
      </c>
      <c r="F10" s="3" t="s">
        <v>337</v>
      </c>
      <c r="G10" s="23"/>
      <c r="H10" s="23"/>
      <c r="I10" s="23"/>
      <c r="J10" s="23"/>
    </row>
    <row r="11" spans="1:13" ht="82.5" customHeight="1" x14ac:dyDescent="0.35">
      <c r="B11" s="179">
        <v>5</v>
      </c>
      <c r="C11" s="263" t="str">
        <f>+'Consolidado Calificación'!J9</f>
        <v>NEWNET</v>
      </c>
      <c r="D11" s="264"/>
      <c r="E11" s="3" t="s">
        <v>19</v>
      </c>
      <c r="F11" s="3" t="s">
        <v>337</v>
      </c>
      <c r="G11" s="23"/>
      <c r="H11" s="23"/>
      <c r="I11" s="23"/>
      <c r="J11" s="23"/>
    </row>
    <row r="12" spans="1:13" ht="71" customHeight="1" x14ac:dyDescent="0.35">
      <c r="B12" s="179">
        <v>6</v>
      </c>
      <c r="C12" s="263" t="s">
        <v>104</v>
      </c>
      <c r="D12" s="264" t="str">
        <f>+'Consolidado Calificación'!K9</f>
        <v>WEXLER</v>
      </c>
      <c r="E12" s="3" t="s">
        <v>19</v>
      </c>
      <c r="F12" s="3" t="s">
        <v>337</v>
      </c>
      <c r="G12" s="23"/>
      <c r="H12" s="23"/>
      <c r="I12" s="23"/>
    </row>
    <row r="13" spans="1:13" ht="28" customHeight="1" x14ac:dyDescent="0.35">
      <c r="A13" s="180"/>
      <c r="B13" s="110"/>
      <c r="C13" s="110"/>
      <c r="D13" s="110"/>
      <c r="E13" s="110"/>
      <c r="F13" s="110"/>
      <c r="G13" s="110"/>
      <c r="H13" s="110"/>
      <c r="I13" s="110"/>
      <c r="J13" s="110"/>
    </row>
    <row r="14" spans="1:13" ht="28.5" customHeight="1" x14ac:dyDescent="0.35">
      <c r="A14" s="266" t="s">
        <v>347</v>
      </c>
      <c r="B14" s="266"/>
      <c r="C14" s="266"/>
      <c r="D14" s="266"/>
      <c r="E14" s="266"/>
      <c r="F14" s="266"/>
      <c r="G14" s="266"/>
    </row>
    <row r="15" spans="1:13" s="25" customFormat="1" ht="34" customHeight="1" x14ac:dyDescent="0.35">
      <c r="A15" s="30" t="s">
        <v>20</v>
      </c>
      <c r="B15" s="256" t="s">
        <v>21</v>
      </c>
      <c r="C15" s="256"/>
      <c r="D15" s="32" t="s">
        <v>102</v>
      </c>
      <c r="E15" s="32" t="s">
        <v>103</v>
      </c>
      <c r="F15" s="32" t="s">
        <v>12</v>
      </c>
      <c r="G15" s="32" t="s">
        <v>104</v>
      </c>
    </row>
    <row r="16" spans="1:13" ht="61" customHeight="1" x14ac:dyDescent="0.35">
      <c r="A16" s="267" t="s">
        <v>340</v>
      </c>
      <c r="B16" s="255" t="s">
        <v>111</v>
      </c>
      <c r="C16" s="255"/>
      <c r="D16" s="19" t="s">
        <v>19</v>
      </c>
      <c r="E16" s="19" t="s">
        <v>19</v>
      </c>
      <c r="F16" s="19" t="s">
        <v>19</v>
      </c>
      <c r="G16" s="19" t="s">
        <v>19</v>
      </c>
    </row>
    <row r="17" spans="1:7" ht="79" customHeight="1" x14ac:dyDescent="0.35">
      <c r="A17" s="267"/>
      <c r="B17" s="255" t="s">
        <v>341</v>
      </c>
      <c r="C17" s="255"/>
      <c r="D17" s="19" t="s">
        <v>19</v>
      </c>
      <c r="E17" s="19" t="s">
        <v>19</v>
      </c>
      <c r="F17" s="19" t="s">
        <v>19</v>
      </c>
      <c r="G17" s="19" t="s">
        <v>19</v>
      </c>
    </row>
    <row r="18" spans="1:7" ht="138" customHeight="1" x14ac:dyDescent="0.35">
      <c r="A18" s="267"/>
      <c r="B18" s="255" t="s">
        <v>343</v>
      </c>
      <c r="C18" s="255"/>
      <c r="D18" s="19" t="s">
        <v>19</v>
      </c>
      <c r="E18" s="19" t="s">
        <v>19</v>
      </c>
      <c r="F18" s="19" t="s">
        <v>19</v>
      </c>
      <c r="G18" s="19" t="s">
        <v>19</v>
      </c>
    </row>
    <row r="19" spans="1:7" ht="53.5" customHeight="1" x14ac:dyDescent="0.35">
      <c r="A19" s="267" t="s">
        <v>342</v>
      </c>
      <c r="B19" s="255" t="s">
        <v>115</v>
      </c>
      <c r="C19" s="255"/>
      <c r="D19" s="19" t="s">
        <v>19</v>
      </c>
      <c r="E19" s="19" t="s">
        <v>19</v>
      </c>
      <c r="F19" s="19" t="s">
        <v>19</v>
      </c>
      <c r="G19" s="19" t="s">
        <v>19</v>
      </c>
    </row>
    <row r="20" spans="1:7" ht="289" customHeight="1" x14ac:dyDescent="0.35">
      <c r="A20" s="267"/>
      <c r="B20" s="255" t="s">
        <v>344</v>
      </c>
      <c r="C20" s="255"/>
      <c r="D20" s="19" t="s">
        <v>19</v>
      </c>
      <c r="E20" s="19" t="s">
        <v>19</v>
      </c>
      <c r="F20" s="19" t="s">
        <v>19</v>
      </c>
      <c r="G20" s="19" t="s">
        <v>19</v>
      </c>
    </row>
    <row r="21" spans="1:7" ht="66" customHeight="1" x14ac:dyDescent="0.35">
      <c r="A21" s="267"/>
      <c r="B21" s="255" t="s">
        <v>345</v>
      </c>
      <c r="C21" s="255"/>
      <c r="D21" s="19" t="s">
        <v>19</v>
      </c>
      <c r="E21" s="19" t="s">
        <v>19</v>
      </c>
      <c r="F21" s="19" t="s">
        <v>19</v>
      </c>
      <c r="G21" s="19" t="s">
        <v>19</v>
      </c>
    </row>
    <row r="22" spans="1:7" x14ac:dyDescent="0.35">
      <c r="A22" t="s">
        <v>346</v>
      </c>
    </row>
    <row r="24" spans="1:7" ht="48" customHeight="1" x14ac:dyDescent="0.35">
      <c r="B24" s="59"/>
      <c r="E24" s="59"/>
      <c r="F24" s="59"/>
    </row>
    <row r="25" spans="1:7" x14ac:dyDescent="0.35">
      <c r="B25" s="25" t="s">
        <v>93</v>
      </c>
      <c r="E25" s="25" t="s">
        <v>95</v>
      </c>
    </row>
    <row r="26" spans="1:7" x14ac:dyDescent="0.35">
      <c r="B26" s="25" t="s">
        <v>94</v>
      </c>
      <c r="E26" s="25" t="s">
        <v>96</v>
      </c>
    </row>
  </sheetData>
  <mergeCells count="20">
    <mergeCell ref="B20:C20"/>
    <mergeCell ref="B21:C21"/>
    <mergeCell ref="C12:D12"/>
    <mergeCell ref="B16:C16"/>
    <mergeCell ref="B17:C17"/>
    <mergeCell ref="B18:C18"/>
    <mergeCell ref="B19:C19"/>
    <mergeCell ref="B15:C15"/>
    <mergeCell ref="A14:G14"/>
    <mergeCell ref="A16:A18"/>
    <mergeCell ref="A19:A21"/>
    <mergeCell ref="B5:F5"/>
    <mergeCell ref="B2:F2"/>
    <mergeCell ref="B4:F4"/>
    <mergeCell ref="C11:D11"/>
    <mergeCell ref="C8:D8"/>
    <mergeCell ref="C9:D9"/>
    <mergeCell ref="C10:D10"/>
    <mergeCell ref="C6:D6"/>
    <mergeCell ref="C7:D7"/>
  </mergeCells>
  <dataValidations disablePrompts="1" count="1">
    <dataValidation type="list" allowBlank="1" showInputMessage="1" showErrorMessage="1" sqref="C20:C21 E7:E12 D13:I13 D16:G21" xr:uid="{87A82114-34FA-4F5A-8599-73446933EB23}">
      <formula1>"Cumple, No cumple"</formula1>
    </dataValidation>
  </dataValidations>
  <pageMargins left="0.7" right="0.7" top="0.75" bottom="0.75" header="0.3" footer="0.3"/>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D05D9-E886-4C05-9977-33A92A7A1935}">
  <sheetPr>
    <pageSetUpPr fitToPage="1"/>
  </sheetPr>
  <dimension ref="A1:O67"/>
  <sheetViews>
    <sheetView showGridLines="0" topLeftCell="A64" zoomScale="74" zoomScaleNormal="74" workbookViewId="0">
      <selection activeCell="J13" sqref="J13"/>
    </sheetView>
  </sheetViews>
  <sheetFormatPr baseColWidth="10" defaultColWidth="11.453125" defaultRowHeight="12.5" x14ac:dyDescent="0.25"/>
  <cols>
    <col min="1" max="1" width="13.1796875" style="8" customWidth="1"/>
    <col min="2" max="2" width="30.453125" style="8" customWidth="1"/>
    <col min="3" max="3" width="61.54296875" style="8" customWidth="1"/>
    <col min="4" max="4" width="16.1796875" style="8" customWidth="1"/>
    <col min="5" max="5" width="14.1796875" style="8" customWidth="1"/>
    <col min="6" max="6" width="18.54296875" style="15" customWidth="1"/>
    <col min="7" max="7" width="14.1796875" style="14" customWidth="1"/>
    <col min="8" max="15" width="14.1796875" style="8" customWidth="1"/>
    <col min="16" max="16384" width="11.453125" style="8"/>
  </cols>
  <sheetData>
    <row r="1" spans="2:15" ht="13" customHeight="1" x14ac:dyDescent="0.25">
      <c r="B1" s="292" t="s">
        <v>23</v>
      </c>
      <c r="C1" s="292"/>
      <c r="D1" s="292"/>
      <c r="E1" s="292"/>
      <c r="F1" s="292"/>
      <c r="G1" s="292"/>
      <c r="H1" s="292"/>
      <c r="I1" s="292"/>
      <c r="J1" s="292"/>
      <c r="K1" s="292"/>
      <c r="L1" s="292"/>
      <c r="M1" s="292"/>
      <c r="N1" s="292"/>
      <c r="O1" s="292"/>
    </row>
    <row r="2" spans="2:15" ht="13" customHeight="1" x14ac:dyDescent="0.25">
      <c r="B2" s="38"/>
      <c r="C2" s="38"/>
      <c r="D2" s="38"/>
      <c r="E2" s="38"/>
      <c r="F2" s="38"/>
      <c r="G2" s="38"/>
      <c r="H2" s="38"/>
      <c r="I2" s="38"/>
    </row>
    <row r="3" spans="2:15" ht="13" customHeight="1" x14ac:dyDescent="0.25">
      <c r="B3" s="292" t="s">
        <v>82</v>
      </c>
      <c r="C3" s="292"/>
      <c r="D3" s="292"/>
      <c r="E3" s="292"/>
      <c r="F3" s="292"/>
      <c r="G3" s="292"/>
      <c r="H3" s="292"/>
      <c r="I3" s="292"/>
      <c r="J3" s="292"/>
      <c r="K3" s="292"/>
      <c r="L3" s="292"/>
      <c r="M3" s="292"/>
      <c r="N3" s="292"/>
      <c r="O3" s="292"/>
    </row>
    <row r="4" spans="2:15" ht="12.5" customHeight="1" x14ac:dyDescent="0.25">
      <c r="B4" s="38"/>
      <c r="C4" s="38"/>
      <c r="D4" s="38"/>
      <c r="E4" s="38"/>
      <c r="F4" s="38"/>
      <c r="G4" s="38"/>
      <c r="H4" s="38"/>
      <c r="I4" s="38"/>
      <c r="J4" s="38"/>
      <c r="K4" s="38"/>
    </row>
    <row r="5" spans="2:15" ht="13.4" customHeight="1" x14ac:dyDescent="0.25">
      <c r="B5" s="270" t="s">
        <v>24</v>
      </c>
      <c r="C5" s="270"/>
      <c r="D5" s="270"/>
      <c r="E5" s="270"/>
      <c r="F5" s="270"/>
      <c r="G5" s="270"/>
      <c r="H5" s="270"/>
      <c r="I5" s="270"/>
      <c r="J5" s="270"/>
      <c r="K5" s="270"/>
      <c r="L5" s="270"/>
      <c r="M5" s="270"/>
      <c r="N5" s="270"/>
      <c r="O5" s="270"/>
    </row>
    <row r="6" spans="2:15" ht="13" x14ac:dyDescent="0.25">
      <c r="B6" s="270" t="s">
        <v>83</v>
      </c>
      <c r="C6" s="270"/>
      <c r="D6" s="270"/>
      <c r="E6" s="270"/>
      <c r="F6" s="270"/>
      <c r="G6" s="270"/>
      <c r="H6" s="270"/>
      <c r="I6" s="270"/>
      <c r="J6" s="270"/>
      <c r="K6" s="270"/>
      <c r="L6" s="270"/>
      <c r="M6" s="270"/>
      <c r="N6" s="270"/>
      <c r="O6" s="270"/>
    </row>
    <row r="7" spans="2:15" ht="156" customHeight="1" x14ac:dyDescent="0.25">
      <c r="B7" s="291" t="s">
        <v>358</v>
      </c>
      <c r="C7" s="291"/>
      <c r="D7" s="291"/>
      <c r="E7" s="291"/>
      <c r="F7" s="291"/>
      <c r="G7" s="291"/>
      <c r="H7" s="291"/>
      <c r="I7" s="291"/>
      <c r="J7" s="291"/>
      <c r="K7" s="291"/>
      <c r="L7" s="291"/>
      <c r="M7" s="291"/>
      <c r="N7" s="291"/>
      <c r="O7" s="291"/>
    </row>
    <row r="8" spans="2:15" ht="30.65" customHeight="1" x14ac:dyDescent="0.25">
      <c r="B8" s="270" t="s">
        <v>25</v>
      </c>
      <c r="C8" s="270"/>
      <c r="D8" s="270" t="s">
        <v>99</v>
      </c>
      <c r="E8" s="270"/>
      <c r="F8" s="268" t="s">
        <v>100</v>
      </c>
      <c r="G8" s="269"/>
      <c r="H8" s="268" t="s">
        <v>102</v>
      </c>
      <c r="I8" s="269"/>
      <c r="J8" s="268" t="s">
        <v>103</v>
      </c>
      <c r="K8" s="269"/>
      <c r="L8" s="268" t="s">
        <v>12</v>
      </c>
      <c r="M8" s="269"/>
      <c r="N8" s="270" t="s">
        <v>104</v>
      </c>
      <c r="O8" s="270"/>
    </row>
    <row r="9" spans="2:15" ht="13" x14ac:dyDescent="0.25">
      <c r="B9" s="32"/>
      <c r="C9" s="32"/>
      <c r="D9" s="33" t="s">
        <v>26</v>
      </c>
      <c r="E9" s="33" t="s">
        <v>22</v>
      </c>
      <c r="F9" s="33" t="s">
        <v>26</v>
      </c>
      <c r="G9" s="33" t="s">
        <v>22</v>
      </c>
      <c r="H9" s="33" t="s">
        <v>26</v>
      </c>
      <c r="I9" s="33" t="s">
        <v>22</v>
      </c>
      <c r="J9" s="33" t="s">
        <v>26</v>
      </c>
      <c r="K9" s="33" t="s">
        <v>22</v>
      </c>
      <c r="L9" s="33" t="s">
        <v>26</v>
      </c>
      <c r="M9" s="33" t="s">
        <v>22</v>
      </c>
      <c r="N9" s="33" t="s">
        <v>26</v>
      </c>
      <c r="O9" s="33" t="s">
        <v>22</v>
      </c>
    </row>
    <row r="10" spans="2:15" ht="93.65" customHeight="1" x14ac:dyDescent="0.25">
      <c r="B10" s="7">
        <v>1</v>
      </c>
      <c r="C10" s="13" t="s">
        <v>107</v>
      </c>
      <c r="D10" s="29" t="s">
        <v>241</v>
      </c>
      <c r="E10" s="7" t="s">
        <v>101</v>
      </c>
      <c r="F10" s="29" t="s">
        <v>241</v>
      </c>
      <c r="G10" s="7" t="s">
        <v>101</v>
      </c>
      <c r="H10" s="29" t="s">
        <v>29</v>
      </c>
      <c r="I10" s="7" t="s">
        <v>27</v>
      </c>
      <c r="J10" s="29" t="s">
        <v>29</v>
      </c>
      <c r="K10" s="7" t="s">
        <v>27</v>
      </c>
      <c r="L10" s="29" t="s">
        <v>29</v>
      </c>
      <c r="M10" s="7" t="s">
        <v>27</v>
      </c>
      <c r="N10" s="29" t="s">
        <v>29</v>
      </c>
      <c r="O10" s="7" t="s">
        <v>274</v>
      </c>
    </row>
    <row r="11" spans="2:15" ht="79" customHeight="1" x14ac:dyDescent="0.25">
      <c r="B11" s="7">
        <v>2</v>
      </c>
      <c r="C11" s="13" t="s">
        <v>105</v>
      </c>
      <c r="D11" s="285" t="s">
        <v>360</v>
      </c>
      <c r="E11" s="286"/>
      <c r="F11" s="285" t="s">
        <v>359</v>
      </c>
      <c r="G11" s="286"/>
      <c r="H11" s="29" t="s">
        <v>29</v>
      </c>
      <c r="I11" s="7" t="s">
        <v>27</v>
      </c>
      <c r="J11" s="29" t="s">
        <v>29</v>
      </c>
      <c r="K11" s="7" t="s">
        <v>27</v>
      </c>
      <c r="L11" s="29" t="s">
        <v>29</v>
      </c>
      <c r="M11" s="7" t="s">
        <v>27</v>
      </c>
      <c r="N11" s="29" t="s">
        <v>29</v>
      </c>
      <c r="O11" s="7" t="s">
        <v>274</v>
      </c>
    </row>
    <row r="12" spans="2:15" ht="56.5" customHeight="1" x14ac:dyDescent="0.25">
      <c r="B12" s="7">
        <v>3</v>
      </c>
      <c r="C12" s="18" t="s">
        <v>108</v>
      </c>
      <c r="D12" s="287"/>
      <c r="E12" s="288"/>
      <c r="F12" s="287"/>
      <c r="G12" s="288"/>
      <c r="H12" s="29" t="s">
        <v>29</v>
      </c>
      <c r="I12" s="7" t="s">
        <v>27</v>
      </c>
      <c r="J12" s="29" t="s">
        <v>29</v>
      </c>
      <c r="K12" s="7" t="s">
        <v>27</v>
      </c>
      <c r="L12" s="29" t="s">
        <v>29</v>
      </c>
      <c r="M12" s="7" t="s">
        <v>27</v>
      </c>
      <c r="N12" s="29" t="s">
        <v>29</v>
      </c>
      <c r="O12" s="7" t="s">
        <v>274</v>
      </c>
    </row>
    <row r="13" spans="2:15" ht="56.5" customHeight="1" x14ac:dyDescent="0.25">
      <c r="B13" s="7">
        <v>4</v>
      </c>
      <c r="C13" s="18" t="s">
        <v>109</v>
      </c>
      <c r="D13" s="289"/>
      <c r="E13" s="290"/>
      <c r="F13" s="289"/>
      <c r="G13" s="290"/>
      <c r="H13" s="29" t="s">
        <v>29</v>
      </c>
      <c r="I13" s="7" t="s">
        <v>27</v>
      </c>
      <c r="J13" s="29" t="s">
        <v>29</v>
      </c>
      <c r="K13" s="7" t="s">
        <v>27</v>
      </c>
      <c r="L13" s="29" t="s">
        <v>29</v>
      </c>
      <c r="M13" s="7" t="s">
        <v>27</v>
      </c>
      <c r="O13" s="7" t="s">
        <v>274</v>
      </c>
    </row>
    <row r="14" spans="2:15" ht="27" customHeight="1" x14ac:dyDescent="0.25">
      <c r="B14" s="270" t="s">
        <v>28</v>
      </c>
      <c r="C14" s="270"/>
      <c r="D14" s="270" t="s">
        <v>99</v>
      </c>
      <c r="E14" s="270"/>
      <c r="F14" s="270" t="s">
        <v>100</v>
      </c>
      <c r="G14" s="270"/>
      <c r="H14" s="270" t="s">
        <v>102</v>
      </c>
      <c r="I14" s="270"/>
      <c r="J14" s="270" t="s">
        <v>103</v>
      </c>
      <c r="K14" s="270"/>
      <c r="L14" s="270" t="s">
        <v>12</v>
      </c>
      <c r="M14" s="270"/>
      <c r="N14" s="270" t="s">
        <v>104</v>
      </c>
      <c r="O14" s="270"/>
    </row>
    <row r="15" spans="2:15" x14ac:dyDescent="0.25">
      <c r="B15" s="270"/>
      <c r="C15" s="270"/>
      <c r="D15" s="33" t="s">
        <v>26</v>
      </c>
      <c r="E15" s="33" t="s">
        <v>22</v>
      </c>
      <c r="F15" s="33" t="s">
        <v>26</v>
      </c>
      <c r="G15" s="33" t="s">
        <v>22</v>
      </c>
      <c r="H15" s="33" t="s">
        <v>26</v>
      </c>
      <c r="I15" s="33" t="s">
        <v>22</v>
      </c>
      <c r="J15" s="33" t="s">
        <v>26</v>
      </c>
      <c r="K15" s="33" t="s">
        <v>22</v>
      </c>
      <c r="L15" s="33" t="s">
        <v>26</v>
      </c>
      <c r="M15" s="33" t="s">
        <v>22</v>
      </c>
      <c r="N15" s="33" t="s">
        <v>26</v>
      </c>
      <c r="O15" s="33" t="s">
        <v>22</v>
      </c>
    </row>
    <row r="16" spans="2:15" ht="54" customHeight="1" x14ac:dyDescent="0.25">
      <c r="B16" s="7">
        <v>1</v>
      </c>
      <c r="C16" s="13" t="s">
        <v>55</v>
      </c>
      <c r="D16" s="7" t="s">
        <v>140</v>
      </c>
      <c r="E16" s="7" t="s">
        <v>101</v>
      </c>
      <c r="F16" s="7" t="s">
        <v>140</v>
      </c>
      <c r="G16" s="7" t="s">
        <v>101</v>
      </c>
      <c r="H16" s="7" t="s">
        <v>139</v>
      </c>
      <c r="I16" s="7" t="s">
        <v>273</v>
      </c>
      <c r="J16" s="7" t="s">
        <v>139</v>
      </c>
      <c r="K16" s="7" t="s">
        <v>274</v>
      </c>
      <c r="L16" s="7" t="s">
        <v>139</v>
      </c>
      <c r="M16" s="7" t="s">
        <v>300</v>
      </c>
      <c r="N16" s="29" t="s">
        <v>29</v>
      </c>
      <c r="O16" s="7" t="s">
        <v>274</v>
      </c>
    </row>
    <row r="17" spans="2:15" ht="54" customHeight="1" x14ac:dyDescent="0.25">
      <c r="B17" s="7">
        <v>2</v>
      </c>
      <c r="C17" s="13" t="s">
        <v>59</v>
      </c>
      <c r="D17" s="7" t="s">
        <v>140</v>
      </c>
      <c r="E17" s="7" t="s">
        <v>101</v>
      </c>
      <c r="F17" s="7" t="s">
        <v>140</v>
      </c>
      <c r="G17" s="7" t="s">
        <v>101</v>
      </c>
      <c r="H17" s="7" t="s">
        <v>139</v>
      </c>
      <c r="I17" s="7" t="s">
        <v>273</v>
      </c>
      <c r="J17" s="7" t="s">
        <v>139</v>
      </c>
      <c r="K17" s="7" t="s">
        <v>274</v>
      </c>
      <c r="L17" s="7" t="s">
        <v>139</v>
      </c>
      <c r="M17" s="7" t="s">
        <v>300</v>
      </c>
      <c r="N17" s="29" t="s">
        <v>29</v>
      </c>
      <c r="O17" s="7" t="s">
        <v>274</v>
      </c>
    </row>
    <row r="18" spans="2:15" ht="54" customHeight="1" x14ac:dyDescent="0.25">
      <c r="B18" s="7">
        <v>3</v>
      </c>
      <c r="C18" s="13" t="s">
        <v>30</v>
      </c>
      <c r="D18" s="7" t="s">
        <v>140</v>
      </c>
      <c r="E18" s="7" t="s">
        <v>101</v>
      </c>
      <c r="F18" s="7" t="s">
        <v>140</v>
      </c>
      <c r="G18" s="7" t="s">
        <v>101</v>
      </c>
      <c r="H18" s="7" t="s">
        <v>139</v>
      </c>
      <c r="I18" s="7" t="s">
        <v>273</v>
      </c>
      <c r="J18" s="7" t="s">
        <v>139</v>
      </c>
      <c r="K18" s="7" t="s">
        <v>274</v>
      </c>
      <c r="L18" s="7" t="s">
        <v>139</v>
      </c>
      <c r="M18" s="7" t="s">
        <v>300</v>
      </c>
      <c r="N18" s="29" t="s">
        <v>29</v>
      </c>
      <c r="O18" s="7" t="s">
        <v>274</v>
      </c>
    </row>
    <row r="19" spans="2:15" ht="54" customHeight="1" x14ac:dyDescent="0.25">
      <c r="B19" s="7">
        <v>4</v>
      </c>
      <c r="C19" s="13" t="s">
        <v>56</v>
      </c>
      <c r="D19" s="7" t="s">
        <v>140</v>
      </c>
      <c r="E19" s="7" t="s">
        <v>101</v>
      </c>
      <c r="F19" s="7" t="s">
        <v>140</v>
      </c>
      <c r="G19" s="7" t="s">
        <v>101</v>
      </c>
      <c r="H19" s="7" t="s">
        <v>139</v>
      </c>
      <c r="I19" s="7" t="s">
        <v>273</v>
      </c>
      <c r="J19" s="7" t="s">
        <v>139</v>
      </c>
      <c r="K19" s="7" t="s">
        <v>274</v>
      </c>
      <c r="L19" s="7" t="s">
        <v>139</v>
      </c>
      <c r="M19" s="7" t="s">
        <v>300</v>
      </c>
      <c r="N19" s="29" t="s">
        <v>29</v>
      </c>
      <c r="O19" s="7" t="s">
        <v>274</v>
      </c>
    </row>
    <row r="20" spans="2:15" ht="54" customHeight="1" x14ac:dyDescent="0.25">
      <c r="B20" s="7">
        <v>5</v>
      </c>
      <c r="C20" s="13" t="s">
        <v>60</v>
      </c>
      <c r="D20" s="7" t="s">
        <v>140</v>
      </c>
      <c r="E20" s="7" t="s">
        <v>101</v>
      </c>
      <c r="F20" s="7" t="s">
        <v>140</v>
      </c>
      <c r="G20" s="7" t="s">
        <v>101</v>
      </c>
      <c r="H20" s="7" t="s">
        <v>139</v>
      </c>
      <c r="I20" s="7" t="s">
        <v>273</v>
      </c>
      <c r="J20" s="7" t="s">
        <v>139</v>
      </c>
      <c r="K20" s="7" t="s">
        <v>274</v>
      </c>
      <c r="L20" s="7" t="s">
        <v>139</v>
      </c>
      <c r="M20" s="7" t="s">
        <v>300</v>
      </c>
      <c r="N20" s="29" t="s">
        <v>29</v>
      </c>
      <c r="O20" s="7" t="s">
        <v>274</v>
      </c>
    </row>
    <row r="21" spans="2:15" ht="54" customHeight="1" x14ac:dyDescent="0.25">
      <c r="B21" s="7">
        <v>6</v>
      </c>
      <c r="C21" s="13" t="s">
        <v>31</v>
      </c>
      <c r="D21" s="7" t="s">
        <v>140</v>
      </c>
      <c r="E21" s="7" t="s">
        <v>101</v>
      </c>
      <c r="F21" s="7" t="s">
        <v>140</v>
      </c>
      <c r="G21" s="7" t="s">
        <v>101</v>
      </c>
      <c r="H21" s="7" t="s">
        <v>139</v>
      </c>
      <c r="I21" s="7" t="s">
        <v>273</v>
      </c>
      <c r="J21" s="7" t="s">
        <v>139</v>
      </c>
      <c r="K21" s="7" t="s">
        <v>274</v>
      </c>
      <c r="L21" s="7" t="s">
        <v>139</v>
      </c>
      <c r="M21" s="7" t="s">
        <v>300</v>
      </c>
      <c r="N21" s="29" t="s">
        <v>29</v>
      </c>
      <c r="O21" s="7" t="s">
        <v>274</v>
      </c>
    </row>
    <row r="22" spans="2:15" ht="54" customHeight="1" x14ac:dyDescent="0.25">
      <c r="B22" s="7">
        <v>7</v>
      </c>
      <c r="C22" s="13" t="s">
        <v>57</v>
      </c>
      <c r="D22" s="7" t="s">
        <v>140</v>
      </c>
      <c r="E22" s="7" t="s">
        <v>101</v>
      </c>
      <c r="F22" s="7" t="s">
        <v>140</v>
      </c>
      <c r="G22" s="7" t="s">
        <v>101</v>
      </c>
      <c r="H22" s="7" t="s">
        <v>139</v>
      </c>
      <c r="I22" s="7" t="s">
        <v>273</v>
      </c>
      <c r="J22" s="7" t="s">
        <v>139</v>
      </c>
      <c r="K22" s="7" t="s">
        <v>274</v>
      </c>
      <c r="L22" s="7" t="s">
        <v>139</v>
      </c>
      <c r="M22" s="7" t="s">
        <v>300</v>
      </c>
      <c r="N22" s="29" t="s">
        <v>29</v>
      </c>
      <c r="O22" s="7" t="s">
        <v>274</v>
      </c>
    </row>
    <row r="23" spans="2:15" ht="54" customHeight="1" x14ac:dyDescent="0.25">
      <c r="B23" s="7">
        <v>8</v>
      </c>
      <c r="C23" s="13" t="s">
        <v>58</v>
      </c>
      <c r="D23" s="7" t="s">
        <v>140</v>
      </c>
      <c r="E23" s="7" t="s">
        <v>101</v>
      </c>
      <c r="F23" s="7" t="s">
        <v>140</v>
      </c>
      <c r="G23" s="7" t="s">
        <v>101</v>
      </c>
      <c r="H23" s="7" t="s">
        <v>139</v>
      </c>
      <c r="I23" s="7" t="s">
        <v>273</v>
      </c>
      <c r="J23" s="7" t="s">
        <v>139</v>
      </c>
      <c r="K23" s="7" t="s">
        <v>274</v>
      </c>
      <c r="L23" s="7" t="s">
        <v>139</v>
      </c>
      <c r="M23" s="7" t="s">
        <v>300</v>
      </c>
      <c r="N23" s="29" t="s">
        <v>29</v>
      </c>
      <c r="O23" s="7" t="s">
        <v>274</v>
      </c>
    </row>
    <row r="24" spans="2:15" x14ac:dyDescent="0.25">
      <c r="B24" s="16"/>
      <c r="C24" s="17"/>
      <c r="D24" s="16"/>
      <c r="E24" s="16"/>
      <c r="F24" s="16"/>
      <c r="G24" s="16"/>
      <c r="H24" s="16"/>
      <c r="I24" s="16"/>
    </row>
    <row r="25" spans="2:15" ht="25" customHeight="1" x14ac:dyDescent="0.25">
      <c r="B25" s="275" t="s">
        <v>81</v>
      </c>
      <c r="C25" s="275"/>
      <c r="D25" s="275"/>
      <c r="E25" s="275"/>
      <c r="F25" s="275"/>
      <c r="G25" s="275"/>
      <c r="H25" s="275"/>
      <c r="I25" s="275"/>
    </row>
    <row r="26" spans="2:15" ht="14.5" x14ac:dyDescent="0.25">
      <c r="B26" s="271" t="str">
        <f>+D14</f>
        <v>SAMTEL CONSULTORES COLOMBIA SAS</v>
      </c>
      <c r="C26" s="271"/>
      <c r="D26" s="271"/>
      <c r="E26" s="271"/>
      <c r="F26" s="271"/>
      <c r="G26" s="271" t="s">
        <v>65</v>
      </c>
      <c r="H26" s="271"/>
      <c r="I26" s="271"/>
      <c r="J26" s="271"/>
    </row>
    <row r="27" spans="2:15" ht="14.5" x14ac:dyDescent="0.25">
      <c r="B27" s="40" t="s">
        <v>69</v>
      </c>
      <c r="C27" s="40" t="s">
        <v>49</v>
      </c>
      <c r="D27" s="40" t="s">
        <v>67</v>
      </c>
      <c r="E27" s="40" t="s">
        <v>68</v>
      </c>
      <c r="F27" s="40" t="s">
        <v>50</v>
      </c>
      <c r="G27" s="40">
        <v>1</v>
      </c>
      <c r="H27" s="40">
        <v>2</v>
      </c>
      <c r="I27" s="40">
        <v>3</v>
      </c>
      <c r="J27" s="40">
        <v>4</v>
      </c>
    </row>
    <row r="28" spans="2:15" ht="42.65" customHeight="1" x14ac:dyDescent="0.25">
      <c r="B28" s="27" t="s">
        <v>202</v>
      </c>
      <c r="C28" s="27"/>
      <c r="D28" s="36">
        <v>45200</v>
      </c>
      <c r="E28" s="36">
        <v>46295</v>
      </c>
      <c r="F28" s="26" t="s">
        <v>206</v>
      </c>
      <c r="G28" s="42" t="s">
        <v>106</v>
      </c>
      <c r="H28" s="276" t="s">
        <v>360</v>
      </c>
      <c r="I28" s="277"/>
      <c r="J28" s="278"/>
    </row>
    <row r="29" spans="2:15" ht="25" x14ac:dyDescent="0.25">
      <c r="B29" s="26" t="s">
        <v>203</v>
      </c>
      <c r="C29" s="204" t="s">
        <v>351</v>
      </c>
      <c r="D29" s="36">
        <v>44543</v>
      </c>
      <c r="E29" s="36">
        <v>44907</v>
      </c>
      <c r="F29" s="26" t="s">
        <v>352</v>
      </c>
      <c r="G29" s="42" t="s">
        <v>106</v>
      </c>
      <c r="H29" s="279"/>
      <c r="I29" s="280"/>
      <c r="J29" s="281"/>
    </row>
    <row r="30" spans="2:15" ht="25" x14ac:dyDescent="0.25">
      <c r="B30" s="26" t="s">
        <v>353</v>
      </c>
      <c r="C30" s="204" t="s">
        <v>351</v>
      </c>
      <c r="D30" s="36">
        <v>42583</v>
      </c>
      <c r="E30" s="36" t="s">
        <v>206</v>
      </c>
      <c r="F30" s="26" t="s">
        <v>206</v>
      </c>
      <c r="G30" s="42" t="s">
        <v>106</v>
      </c>
      <c r="H30" s="279"/>
      <c r="I30" s="280"/>
      <c r="J30" s="281"/>
    </row>
    <row r="31" spans="2:15" ht="29" x14ac:dyDescent="0.25">
      <c r="B31" s="27" t="s">
        <v>354</v>
      </c>
      <c r="C31" s="27" t="s">
        <v>355</v>
      </c>
      <c r="D31" s="36" t="s">
        <v>206</v>
      </c>
      <c r="E31" s="36" t="s">
        <v>206</v>
      </c>
      <c r="F31" s="26" t="s">
        <v>206</v>
      </c>
      <c r="G31" s="42" t="s">
        <v>106</v>
      </c>
      <c r="H31" s="279"/>
      <c r="I31" s="280"/>
      <c r="J31" s="281"/>
    </row>
    <row r="32" spans="2:15" ht="14.5" x14ac:dyDescent="0.25">
      <c r="B32" s="26" t="s">
        <v>356</v>
      </c>
      <c r="C32" s="27" t="s">
        <v>357</v>
      </c>
      <c r="D32" s="36" t="s">
        <v>206</v>
      </c>
      <c r="E32" s="36" t="s">
        <v>206</v>
      </c>
      <c r="F32" s="26" t="s">
        <v>206</v>
      </c>
      <c r="G32" s="42" t="s">
        <v>106</v>
      </c>
      <c r="H32" s="282"/>
      <c r="I32" s="283"/>
      <c r="J32" s="284"/>
    </row>
    <row r="33" spans="2:11" ht="14.5" x14ac:dyDescent="0.25">
      <c r="B33" s="272" t="s">
        <v>215</v>
      </c>
      <c r="C33" s="273"/>
      <c r="D33" s="273"/>
      <c r="E33" s="273"/>
      <c r="F33" s="274"/>
      <c r="G33" s="293" t="s">
        <v>65</v>
      </c>
      <c r="H33" s="293"/>
      <c r="I33" s="293"/>
      <c r="J33" s="293"/>
    </row>
    <row r="34" spans="2:11" s="208" customFormat="1" ht="14.5" x14ac:dyDescent="0.25">
      <c r="B34" s="40" t="s">
        <v>69</v>
      </c>
      <c r="C34" s="40" t="s">
        <v>49</v>
      </c>
      <c r="D34" s="40" t="s">
        <v>67</v>
      </c>
      <c r="E34" s="40" t="s">
        <v>68</v>
      </c>
      <c r="F34" s="40" t="s">
        <v>50</v>
      </c>
      <c r="G34" s="40">
        <v>1</v>
      </c>
      <c r="H34" s="40">
        <v>2</v>
      </c>
      <c r="I34" s="40">
        <v>3</v>
      </c>
      <c r="J34" s="40">
        <v>4</v>
      </c>
    </row>
    <row r="35" spans="2:11" ht="30.5" customHeight="1" x14ac:dyDescent="0.25">
      <c r="B35" s="28" t="s">
        <v>204</v>
      </c>
      <c r="C35" s="28" t="s">
        <v>205</v>
      </c>
      <c r="D35" s="36">
        <v>45231</v>
      </c>
      <c r="E35" s="36">
        <v>45698</v>
      </c>
      <c r="F35" s="205" t="s">
        <v>206</v>
      </c>
      <c r="G35" s="205" t="s">
        <v>106</v>
      </c>
      <c r="H35" s="295" t="s">
        <v>359</v>
      </c>
      <c r="I35" s="295"/>
      <c r="J35" s="295"/>
    </row>
    <row r="36" spans="2:11" ht="30.5" customHeight="1" x14ac:dyDescent="0.25">
      <c r="B36" s="205" t="s">
        <v>207</v>
      </c>
      <c r="C36" s="28" t="s">
        <v>208</v>
      </c>
      <c r="D36" s="36">
        <v>45231</v>
      </c>
      <c r="E36" s="36">
        <v>45698</v>
      </c>
      <c r="F36" s="206">
        <v>33600000</v>
      </c>
      <c r="G36" s="205" t="s">
        <v>26</v>
      </c>
      <c r="H36" s="295"/>
      <c r="I36" s="295"/>
      <c r="J36" s="295"/>
    </row>
    <row r="37" spans="2:11" ht="30.5" customHeight="1" x14ac:dyDescent="0.25">
      <c r="B37" s="205" t="s">
        <v>210</v>
      </c>
      <c r="C37" s="28" t="s">
        <v>209</v>
      </c>
      <c r="D37" s="36">
        <v>45292</v>
      </c>
      <c r="E37" s="36">
        <v>45698</v>
      </c>
      <c r="F37" s="206">
        <v>51467500</v>
      </c>
      <c r="G37" s="205" t="s">
        <v>26</v>
      </c>
      <c r="H37" s="295"/>
      <c r="I37" s="295"/>
      <c r="J37" s="295"/>
    </row>
    <row r="38" spans="2:11" ht="30.5" customHeight="1" x14ac:dyDescent="0.25">
      <c r="B38" s="205" t="s">
        <v>211</v>
      </c>
      <c r="C38" s="28" t="s">
        <v>212</v>
      </c>
      <c r="D38" s="36"/>
      <c r="E38" s="36">
        <v>45226</v>
      </c>
      <c r="F38" s="205" t="s">
        <v>206</v>
      </c>
      <c r="G38" s="205" t="s">
        <v>26</v>
      </c>
      <c r="H38" s="295"/>
      <c r="I38" s="295"/>
      <c r="J38" s="295"/>
      <c r="K38" s="16"/>
    </row>
    <row r="39" spans="2:11" ht="30.5" customHeight="1" x14ac:dyDescent="0.25">
      <c r="B39" s="28" t="s">
        <v>213</v>
      </c>
      <c r="C39" s="207" t="s">
        <v>214</v>
      </c>
      <c r="D39" s="42" t="s">
        <v>206</v>
      </c>
      <c r="E39" s="42" t="s">
        <v>206</v>
      </c>
      <c r="F39" s="205" t="s">
        <v>206</v>
      </c>
      <c r="G39" s="205" t="s">
        <v>106</v>
      </c>
      <c r="H39" s="295"/>
      <c r="I39" s="295"/>
      <c r="J39" s="295"/>
      <c r="K39" s="16"/>
    </row>
    <row r="40" spans="2:11" ht="14.5" x14ac:dyDescent="0.25">
      <c r="B40" s="272" t="s">
        <v>138</v>
      </c>
      <c r="C40" s="273"/>
      <c r="D40" s="273"/>
      <c r="E40" s="273"/>
      <c r="F40" s="294"/>
      <c r="G40" s="274" t="s">
        <v>65</v>
      </c>
      <c r="H40" s="293"/>
      <c r="I40" s="293"/>
      <c r="J40" s="293"/>
    </row>
    <row r="41" spans="2:11" ht="14.5" x14ac:dyDescent="0.25">
      <c r="B41" s="63" t="s">
        <v>69</v>
      </c>
      <c r="C41" s="40" t="s">
        <v>49</v>
      </c>
      <c r="D41" s="40" t="s">
        <v>67</v>
      </c>
      <c r="E41" s="40" t="s">
        <v>68</v>
      </c>
      <c r="F41" s="64" t="s">
        <v>50</v>
      </c>
      <c r="G41" s="155">
        <v>1</v>
      </c>
      <c r="H41" s="40">
        <v>2</v>
      </c>
      <c r="I41" s="64">
        <v>3</v>
      </c>
      <c r="J41" s="40">
        <v>4</v>
      </c>
    </row>
    <row r="42" spans="2:11" ht="43.5" x14ac:dyDescent="0.25">
      <c r="B42" s="65" t="s">
        <v>218</v>
      </c>
      <c r="C42" s="27" t="s">
        <v>216</v>
      </c>
      <c r="D42" s="36">
        <v>45104</v>
      </c>
      <c r="E42" s="36">
        <v>45412</v>
      </c>
      <c r="F42" s="157" t="s">
        <v>217</v>
      </c>
      <c r="G42" s="156" t="s">
        <v>26</v>
      </c>
      <c r="H42" s="156" t="s">
        <v>26</v>
      </c>
      <c r="I42" s="156" t="s">
        <v>26</v>
      </c>
      <c r="J42" s="156" t="s">
        <v>26</v>
      </c>
    </row>
    <row r="43" spans="2:11" ht="43.5" x14ac:dyDescent="0.25">
      <c r="B43" s="65" t="s">
        <v>219</v>
      </c>
      <c r="C43" s="27" t="s">
        <v>220</v>
      </c>
      <c r="D43" s="36">
        <v>45166</v>
      </c>
      <c r="E43" s="36">
        <v>45382</v>
      </c>
      <c r="F43" s="158" t="s">
        <v>221</v>
      </c>
      <c r="G43" s="156" t="s">
        <v>26</v>
      </c>
      <c r="H43" s="156" t="s">
        <v>26</v>
      </c>
      <c r="I43" s="156" t="s">
        <v>26</v>
      </c>
      <c r="J43" s="156" t="s">
        <v>26</v>
      </c>
    </row>
    <row r="44" spans="2:11" ht="58" x14ac:dyDescent="0.25">
      <c r="B44" s="65" t="s">
        <v>222</v>
      </c>
      <c r="C44" s="27" t="s">
        <v>223</v>
      </c>
      <c r="D44" s="36">
        <v>44958</v>
      </c>
      <c r="E44" s="36">
        <v>45037</v>
      </c>
      <c r="F44" s="158" t="s">
        <v>224</v>
      </c>
      <c r="G44" s="156" t="s">
        <v>26</v>
      </c>
      <c r="H44" s="156" t="s">
        <v>26</v>
      </c>
      <c r="I44" s="156" t="s">
        <v>26</v>
      </c>
      <c r="J44" s="156" t="s">
        <v>26</v>
      </c>
    </row>
    <row r="45" spans="2:11" ht="43.5" x14ac:dyDescent="0.25">
      <c r="B45" s="65" t="s">
        <v>225</v>
      </c>
      <c r="C45" s="27" t="s">
        <v>226</v>
      </c>
      <c r="D45" s="36">
        <v>44561</v>
      </c>
      <c r="E45" s="36">
        <v>44865</v>
      </c>
      <c r="F45" s="157" t="s">
        <v>227</v>
      </c>
      <c r="G45" s="156" t="s">
        <v>26</v>
      </c>
      <c r="H45" s="156" t="s">
        <v>26</v>
      </c>
      <c r="I45" s="156" t="s">
        <v>26</v>
      </c>
      <c r="J45" s="156" t="s">
        <v>26</v>
      </c>
    </row>
    <row r="46" spans="2:11" ht="38" thickBot="1" x14ac:dyDescent="0.3">
      <c r="B46" s="159" t="s">
        <v>228</v>
      </c>
      <c r="C46" s="160" t="s">
        <v>230</v>
      </c>
      <c r="D46" s="50">
        <v>44378</v>
      </c>
      <c r="E46" s="50">
        <v>44550</v>
      </c>
      <c r="F46" s="161" t="s">
        <v>229</v>
      </c>
      <c r="G46" s="156" t="s">
        <v>26</v>
      </c>
      <c r="H46" s="156" t="s">
        <v>26</v>
      </c>
      <c r="I46" s="156" t="s">
        <v>26</v>
      </c>
      <c r="J46" s="156" t="s">
        <v>26</v>
      </c>
    </row>
    <row r="47" spans="2:11" ht="14.5" x14ac:dyDescent="0.25">
      <c r="B47" s="272" t="str">
        <f>+J14</f>
        <v>PWC</v>
      </c>
      <c r="C47" s="273"/>
      <c r="D47" s="273"/>
      <c r="E47" s="273"/>
      <c r="F47" s="274"/>
      <c r="G47" s="293" t="s">
        <v>65</v>
      </c>
      <c r="H47" s="293"/>
      <c r="I47" s="293"/>
      <c r="J47" s="293"/>
    </row>
    <row r="48" spans="2:11" ht="14.5" x14ac:dyDescent="0.25">
      <c r="B48" s="63" t="s">
        <v>69</v>
      </c>
      <c r="C48" s="40" t="s">
        <v>49</v>
      </c>
      <c r="D48" s="40" t="s">
        <v>67</v>
      </c>
      <c r="E48" s="40" t="s">
        <v>68</v>
      </c>
      <c r="F48" s="40" t="s">
        <v>50</v>
      </c>
      <c r="G48" s="40">
        <v>1</v>
      </c>
      <c r="H48" s="40">
        <v>2</v>
      </c>
      <c r="I48" s="64">
        <v>3</v>
      </c>
      <c r="J48" s="40">
        <v>4</v>
      </c>
    </row>
    <row r="49" spans="1:12" ht="72.5" x14ac:dyDescent="0.25">
      <c r="B49" s="65" t="s">
        <v>242</v>
      </c>
      <c r="C49" s="27" t="s">
        <v>243</v>
      </c>
      <c r="D49" s="36">
        <v>44546</v>
      </c>
      <c r="E49" s="36">
        <v>44771</v>
      </c>
      <c r="F49" s="164" t="s">
        <v>244</v>
      </c>
      <c r="G49" s="156" t="s">
        <v>26</v>
      </c>
      <c r="H49" s="156" t="s">
        <v>26</v>
      </c>
      <c r="I49" s="156" t="s">
        <v>26</v>
      </c>
      <c r="J49" s="156" t="s">
        <v>26</v>
      </c>
    </row>
    <row r="50" spans="1:12" ht="47.4" customHeight="1" x14ac:dyDescent="0.25">
      <c r="B50" s="65" t="s">
        <v>245</v>
      </c>
      <c r="C50" s="27" t="s">
        <v>246</v>
      </c>
      <c r="D50" s="36">
        <v>43631</v>
      </c>
      <c r="E50" s="36">
        <v>43815</v>
      </c>
      <c r="F50" s="164" t="s">
        <v>247</v>
      </c>
      <c r="G50" s="156" t="s">
        <v>26</v>
      </c>
      <c r="H50" s="156" t="s">
        <v>26</v>
      </c>
      <c r="I50" s="156" t="s">
        <v>26</v>
      </c>
      <c r="J50" s="156" t="s">
        <v>26</v>
      </c>
    </row>
    <row r="51" spans="1:12" ht="188.5" x14ac:dyDescent="0.25">
      <c r="B51" s="170" t="s">
        <v>248</v>
      </c>
      <c r="C51" s="62" t="s">
        <v>250</v>
      </c>
      <c r="D51" s="105">
        <v>43479</v>
      </c>
      <c r="E51" s="105">
        <v>44210</v>
      </c>
      <c r="F51" s="164" t="s">
        <v>249</v>
      </c>
      <c r="G51" s="156" t="s">
        <v>26</v>
      </c>
      <c r="H51" s="156" t="s">
        <v>26</v>
      </c>
      <c r="I51" s="156" t="s">
        <v>26</v>
      </c>
      <c r="J51" s="156" t="s">
        <v>26</v>
      </c>
    </row>
    <row r="52" spans="1:12" ht="29" x14ac:dyDescent="0.25">
      <c r="B52" s="170" t="s">
        <v>251</v>
      </c>
      <c r="C52" s="62" t="s">
        <v>252</v>
      </c>
      <c r="D52" s="105">
        <v>43066</v>
      </c>
      <c r="E52" s="105">
        <v>43491</v>
      </c>
      <c r="F52" s="164" t="s">
        <v>253</v>
      </c>
      <c r="G52" s="156" t="s">
        <v>26</v>
      </c>
      <c r="H52" s="156" t="s">
        <v>26</v>
      </c>
      <c r="I52" s="156" t="s">
        <v>26</v>
      </c>
      <c r="J52" s="156" t="s">
        <v>26</v>
      </c>
      <c r="K52" s="16"/>
    </row>
    <row r="53" spans="1:12" ht="44" thickBot="1" x14ac:dyDescent="0.3">
      <c r="B53" s="170" t="s">
        <v>251</v>
      </c>
      <c r="C53" s="66" t="s">
        <v>254</v>
      </c>
      <c r="D53" s="50">
        <v>45141</v>
      </c>
      <c r="E53" s="50">
        <v>45872</v>
      </c>
      <c r="F53" s="164" t="s">
        <v>255</v>
      </c>
      <c r="G53" s="156" t="s">
        <v>26</v>
      </c>
      <c r="H53" s="156" t="s">
        <v>26</v>
      </c>
      <c r="I53" s="156" t="s">
        <v>26</v>
      </c>
      <c r="J53" s="156" t="s">
        <v>26</v>
      </c>
      <c r="K53" s="16"/>
    </row>
    <row r="54" spans="1:12" ht="14.5" x14ac:dyDescent="0.25">
      <c r="B54" s="96" t="str">
        <f>+L14</f>
        <v>NEWNET</v>
      </c>
      <c r="C54" s="97"/>
      <c r="D54" s="97"/>
      <c r="E54" s="97"/>
      <c r="F54" s="98"/>
      <c r="G54" s="99" t="s">
        <v>65</v>
      </c>
      <c r="H54" s="99"/>
      <c r="I54" s="99"/>
      <c r="J54" s="99"/>
      <c r="K54" s="16"/>
      <c r="L54" s="16"/>
    </row>
    <row r="55" spans="1:12" s="38" customFormat="1" ht="14.5" x14ac:dyDescent="0.35">
      <c r="B55" s="63" t="s">
        <v>69</v>
      </c>
      <c r="C55" s="40" t="s">
        <v>49</v>
      </c>
      <c r="D55" s="40" t="s">
        <v>67</v>
      </c>
      <c r="E55" s="40" t="s">
        <v>68</v>
      </c>
      <c r="F55" s="40" t="s">
        <v>50</v>
      </c>
      <c r="G55" s="40">
        <v>1</v>
      </c>
      <c r="H55" s="40">
        <v>2</v>
      </c>
      <c r="I55" s="64">
        <v>3</v>
      </c>
      <c r="J55" s="40">
        <v>4</v>
      </c>
      <c r="K55" s="16"/>
      <c r="L55" s="16"/>
    </row>
    <row r="56" spans="1:12" ht="31" customHeight="1" x14ac:dyDescent="0.25">
      <c r="B56" s="65" t="s">
        <v>275</v>
      </c>
      <c r="C56" s="27" t="s">
        <v>280</v>
      </c>
      <c r="D56" s="36">
        <v>42991</v>
      </c>
      <c r="E56" s="36">
        <v>43210</v>
      </c>
      <c r="F56" s="153">
        <v>215349540</v>
      </c>
      <c r="G56" s="42" t="s">
        <v>26</v>
      </c>
      <c r="H56" s="42" t="s">
        <v>26</v>
      </c>
      <c r="I56" s="42" t="s">
        <v>26</v>
      </c>
      <c r="J56" s="42" t="s">
        <v>26</v>
      </c>
    </row>
    <row r="57" spans="1:12" ht="37" customHeight="1" x14ac:dyDescent="0.25">
      <c r="A57" s="9"/>
      <c r="B57" s="68" t="s">
        <v>276</v>
      </c>
      <c r="C57" s="27" t="s">
        <v>281</v>
      </c>
      <c r="D57" s="36">
        <v>43362</v>
      </c>
      <c r="E57" s="36">
        <v>44386</v>
      </c>
      <c r="F57" s="153">
        <v>1841445730</v>
      </c>
      <c r="G57" s="42" t="s">
        <v>26</v>
      </c>
      <c r="H57" s="42" t="s">
        <v>26</v>
      </c>
      <c r="I57" s="42" t="s">
        <v>26</v>
      </c>
      <c r="J57" s="42" t="s">
        <v>26</v>
      </c>
    </row>
    <row r="58" spans="1:12" ht="87" x14ac:dyDescent="0.25">
      <c r="B58" s="104" t="s">
        <v>277</v>
      </c>
      <c r="C58" s="62" t="s">
        <v>282</v>
      </c>
      <c r="D58" s="105">
        <v>43784</v>
      </c>
      <c r="E58" s="105">
        <v>44206</v>
      </c>
      <c r="F58" s="153">
        <v>379990157</v>
      </c>
      <c r="G58" s="42" t="s">
        <v>26</v>
      </c>
      <c r="H58" s="42" t="s">
        <v>26</v>
      </c>
      <c r="I58" s="42" t="s">
        <v>26</v>
      </c>
      <c r="J58" s="42" t="s">
        <v>26</v>
      </c>
    </row>
    <row r="59" spans="1:12" s="9" customFormat="1" ht="21.5" customHeight="1" x14ac:dyDescent="0.35">
      <c r="B59" s="104" t="s">
        <v>278</v>
      </c>
      <c r="C59" s="62" t="s">
        <v>283</v>
      </c>
      <c r="D59" s="105">
        <v>44467</v>
      </c>
      <c r="E59" s="105">
        <v>45013</v>
      </c>
      <c r="F59" s="153">
        <v>1081192589</v>
      </c>
      <c r="G59" s="42" t="s">
        <v>26</v>
      </c>
      <c r="H59" s="42" t="s">
        <v>26</v>
      </c>
      <c r="I59" s="42" t="s">
        <v>26</v>
      </c>
      <c r="J59" s="42" t="s">
        <v>26</v>
      </c>
    </row>
    <row r="60" spans="1:12" ht="29.5" customHeight="1" thickBot="1" x14ac:dyDescent="0.3">
      <c r="B60" s="104" t="s">
        <v>279</v>
      </c>
      <c r="C60" s="62" t="s">
        <v>284</v>
      </c>
      <c r="D60" s="105">
        <v>45117</v>
      </c>
      <c r="E60" s="105">
        <v>45371</v>
      </c>
      <c r="F60" s="154">
        <v>63377826</v>
      </c>
      <c r="G60" s="106" t="s">
        <v>26</v>
      </c>
      <c r="H60" s="106" t="s">
        <v>26</v>
      </c>
      <c r="I60" s="106" t="s">
        <v>26</v>
      </c>
      <c r="J60" s="106" t="s">
        <v>26</v>
      </c>
    </row>
    <row r="61" spans="1:12" ht="14.5" x14ac:dyDescent="0.25">
      <c r="B61" s="210" t="str">
        <f>+N14</f>
        <v>WEXLER</v>
      </c>
      <c r="C61" s="211"/>
      <c r="D61" s="211"/>
      <c r="E61" s="211"/>
      <c r="F61" s="211"/>
      <c r="G61" s="211" t="s">
        <v>65</v>
      </c>
      <c r="H61" s="211"/>
      <c r="I61" s="211"/>
      <c r="J61" s="212"/>
    </row>
    <row r="62" spans="1:12" ht="14.5" x14ac:dyDescent="0.25">
      <c r="B62" s="63" t="s">
        <v>69</v>
      </c>
      <c r="C62" s="40" t="s">
        <v>49</v>
      </c>
      <c r="D62" s="40" t="s">
        <v>67</v>
      </c>
      <c r="E62" s="40" t="s">
        <v>68</v>
      </c>
      <c r="F62" s="40" t="s">
        <v>50</v>
      </c>
      <c r="G62" s="40">
        <v>1</v>
      </c>
      <c r="H62" s="40">
        <v>2</v>
      </c>
      <c r="I62" s="40">
        <v>3</v>
      </c>
      <c r="J62" s="64">
        <v>4</v>
      </c>
    </row>
    <row r="63" spans="1:12" ht="43.5" x14ac:dyDescent="0.25">
      <c r="B63" s="65" t="s">
        <v>301</v>
      </c>
      <c r="C63" s="27" t="s">
        <v>302</v>
      </c>
      <c r="D63" s="36">
        <v>43571</v>
      </c>
      <c r="E63" s="36">
        <v>44301</v>
      </c>
      <c r="F63" s="169" t="s">
        <v>303</v>
      </c>
      <c r="G63" s="42" t="s">
        <v>26</v>
      </c>
      <c r="H63" s="42" t="s">
        <v>26</v>
      </c>
      <c r="I63" s="42" t="s">
        <v>26</v>
      </c>
      <c r="J63" s="213" t="s">
        <v>26</v>
      </c>
    </row>
    <row r="64" spans="1:12" ht="87" x14ac:dyDescent="0.25">
      <c r="B64" s="65" t="s">
        <v>304</v>
      </c>
      <c r="C64" s="27" t="s">
        <v>305</v>
      </c>
      <c r="D64" s="36">
        <v>44211</v>
      </c>
      <c r="E64" s="36">
        <v>44756</v>
      </c>
      <c r="F64" s="153">
        <v>590699866</v>
      </c>
      <c r="G64" s="42" t="s">
        <v>26</v>
      </c>
      <c r="H64" s="42" t="s">
        <v>26</v>
      </c>
      <c r="I64" s="42" t="s">
        <v>26</v>
      </c>
      <c r="J64" s="213" t="s">
        <v>26</v>
      </c>
    </row>
    <row r="65" spans="2:10" ht="43.5" x14ac:dyDescent="0.25">
      <c r="B65" s="65" t="s">
        <v>306</v>
      </c>
      <c r="C65" s="27" t="s">
        <v>307</v>
      </c>
      <c r="D65" s="36">
        <v>44736</v>
      </c>
      <c r="E65" s="36">
        <v>44828</v>
      </c>
      <c r="F65" s="153">
        <v>686666295</v>
      </c>
      <c r="G65" s="42" t="s">
        <v>26</v>
      </c>
      <c r="H65" s="42" t="s">
        <v>26</v>
      </c>
      <c r="I65" s="42" t="s">
        <v>26</v>
      </c>
      <c r="J65" s="213" t="s">
        <v>26</v>
      </c>
    </row>
    <row r="66" spans="2:10" ht="43.5" x14ac:dyDescent="0.25">
      <c r="B66" s="65" t="s">
        <v>308</v>
      </c>
      <c r="C66" s="209" t="s">
        <v>309</v>
      </c>
      <c r="D66" s="36">
        <v>45182</v>
      </c>
      <c r="E66" s="36">
        <v>45287</v>
      </c>
      <c r="F66" s="153">
        <v>3475270050</v>
      </c>
      <c r="G66" s="42" t="s">
        <v>26</v>
      </c>
      <c r="H66" s="42" t="s">
        <v>26</v>
      </c>
      <c r="I66" s="42" t="s">
        <v>26</v>
      </c>
      <c r="J66" s="213" t="s">
        <v>26</v>
      </c>
    </row>
    <row r="67" spans="2:10" ht="29.5" thickBot="1" x14ac:dyDescent="0.3">
      <c r="B67" s="171" t="s">
        <v>310</v>
      </c>
      <c r="C67" s="66" t="s">
        <v>311</v>
      </c>
      <c r="D67" s="50">
        <v>45246</v>
      </c>
      <c r="E67" s="50">
        <v>45611</v>
      </c>
      <c r="F67" s="214">
        <v>895200000</v>
      </c>
      <c r="G67" s="67" t="s">
        <v>26</v>
      </c>
      <c r="H67" s="67" t="s">
        <v>26</v>
      </c>
      <c r="I67" s="67" t="s">
        <v>26</v>
      </c>
      <c r="J67" s="215" t="s">
        <v>26</v>
      </c>
    </row>
  </sheetData>
  <mergeCells count="32">
    <mergeCell ref="B47:F47"/>
    <mergeCell ref="G33:J33"/>
    <mergeCell ref="G47:J47"/>
    <mergeCell ref="B40:F40"/>
    <mergeCell ref="G40:J40"/>
    <mergeCell ref="H35:J39"/>
    <mergeCell ref="L8:M8"/>
    <mergeCell ref="N8:O8"/>
    <mergeCell ref="H14:I14"/>
    <mergeCell ref="J14:K14"/>
    <mergeCell ref="L14:M14"/>
    <mergeCell ref="N14:O14"/>
    <mergeCell ref="B5:O5"/>
    <mergeCell ref="B6:O6"/>
    <mergeCell ref="B7:O7"/>
    <mergeCell ref="B1:O1"/>
    <mergeCell ref="B3:O3"/>
    <mergeCell ref="F8:G8"/>
    <mergeCell ref="B8:C8"/>
    <mergeCell ref="D8:E8"/>
    <mergeCell ref="B26:F26"/>
    <mergeCell ref="B33:F33"/>
    <mergeCell ref="B25:I25"/>
    <mergeCell ref="G26:J26"/>
    <mergeCell ref="B14:C15"/>
    <mergeCell ref="D14:E14"/>
    <mergeCell ref="F14:G14"/>
    <mergeCell ref="H8:I8"/>
    <mergeCell ref="J8:K8"/>
    <mergeCell ref="H28:J32"/>
    <mergeCell ref="D11:E13"/>
    <mergeCell ref="F11:G13"/>
  </mergeCells>
  <pageMargins left="0.7" right="0.7" top="0.75" bottom="0.75" header="0.3" footer="0.3"/>
  <pageSetup paperSize="9" scale="4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D4A0C-A725-4EC9-A680-68A7B43A254D}">
  <sheetPr>
    <pageSetUpPr fitToPage="1"/>
  </sheetPr>
  <dimension ref="B1:AD34"/>
  <sheetViews>
    <sheetView showGridLines="0" topLeftCell="A5" zoomScale="81" zoomScaleNormal="75" workbookViewId="0">
      <selection activeCell="D6" sqref="D6"/>
    </sheetView>
  </sheetViews>
  <sheetFormatPr baseColWidth="10" defaultColWidth="11.453125" defaultRowHeight="14.5" x14ac:dyDescent="0.35"/>
  <cols>
    <col min="2" max="2" width="24.81640625" customWidth="1"/>
    <col min="3" max="3" width="45.1796875" customWidth="1"/>
    <col min="4" max="4" width="24.90625" customWidth="1"/>
    <col min="5" max="5" width="24.90625" style="46" customWidth="1"/>
    <col min="6" max="6" width="24.90625" style="23" customWidth="1"/>
    <col min="7" max="7" width="24.90625" style="24" customWidth="1"/>
    <col min="8" max="8" width="21.1796875" customWidth="1"/>
    <col min="9" max="9" width="12.1796875" style="75" bestFit="1" customWidth="1"/>
    <col min="10" max="30" width="11.453125" style="75"/>
  </cols>
  <sheetData>
    <row r="1" spans="2:30" ht="15" thickBot="1" x14ac:dyDescent="0.4"/>
    <row r="2" spans="2:30" ht="28.5" customHeight="1" thickBot="1" x14ac:dyDescent="0.4">
      <c r="B2" s="296" t="s">
        <v>89</v>
      </c>
      <c r="C2" s="297"/>
      <c r="D2" s="297"/>
      <c r="E2" s="297"/>
      <c r="F2" s="297"/>
      <c r="G2" s="297"/>
      <c r="H2" s="298"/>
    </row>
    <row r="3" spans="2:30" ht="15" thickBot="1" x14ac:dyDescent="0.4">
      <c r="B3" s="197"/>
      <c r="C3" s="198"/>
      <c r="D3" s="199"/>
      <c r="E3" s="200"/>
      <c r="F3" s="201"/>
      <c r="G3" s="202"/>
      <c r="H3" s="203"/>
    </row>
    <row r="4" spans="2:30" ht="32.5" customHeight="1" x14ac:dyDescent="0.35">
      <c r="B4" s="299" t="s">
        <v>34</v>
      </c>
      <c r="C4" s="300"/>
      <c r="D4" s="300"/>
      <c r="E4" s="300"/>
      <c r="F4" s="300"/>
      <c r="G4" s="300"/>
      <c r="H4" s="301"/>
    </row>
    <row r="5" spans="2:30" ht="64.25" customHeight="1" x14ac:dyDescent="0.35">
      <c r="B5" s="306" t="s">
        <v>110</v>
      </c>
      <c r="C5" s="307"/>
      <c r="D5" s="307"/>
      <c r="E5" s="307"/>
      <c r="F5" s="307"/>
      <c r="G5" s="307"/>
      <c r="H5" s="308"/>
    </row>
    <row r="6" spans="2:30" s="23" customFormat="1" ht="72.650000000000006" customHeight="1" x14ac:dyDescent="0.35">
      <c r="B6" s="184" t="s">
        <v>35</v>
      </c>
      <c r="C6" s="30" t="s">
        <v>36</v>
      </c>
      <c r="D6" s="32" t="s">
        <v>232</v>
      </c>
      <c r="E6" s="32" t="s">
        <v>259</v>
      </c>
      <c r="F6" s="32" t="s">
        <v>285</v>
      </c>
      <c r="G6" s="32" t="s">
        <v>312</v>
      </c>
      <c r="H6" s="185" t="s">
        <v>117</v>
      </c>
      <c r="W6" s="76"/>
      <c r="X6" s="76"/>
      <c r="Y6" s="76"/>
      <c r="Z6" s="76"/>
      <c r="AA6" s="76"/>
      <c r="AB6" s="76"/>
      <c r="AC6" s="76"/>
      <c r="AD6" s="76"/>
    </row>
    <row r="7" spans="2:30" ht="65" customHeight="1" x14ac:dyDescent="0.35">
      <c r="B7" s="68" t="s">
        <v>37</v>
      </c>
      <c r="C7" s="108" t="s">
        <v>111</v>
      </c>
      <c r="D7" s="27" t="s">
        <v>233</v>
      </c>
      <c r="E7" s="27" t="s">
        <v>233</v>
      </c>
      <c r="F7" s="27" t="s">
        <v>286</v>
      </c>
      <c r="G7" s="27" t="s">
        <v>286</v>
      </c>
      <c r="H7" s="157" t="s">
        <v>348</v>
      </c>
    </row>
    <row r="8" spans="2:30" ht="111.65" customHeight="1" x14ac:dyDescent="0.35">
      <c r="B8" s="68" t="s">
        <v>113</v>
      </c>
      <c r="C8" s="108" t="s">
        <v>112</v>
      </c>
      <c r="D8" s="27" t="s">
        <v>234</v>
      </c>
      <c r="E8" s="27" t="s">
        <v>264</v>
      </c>
      <c r="F8" s="27" t="s">
        <v>289</v>
      </c>
      <c r="G8" s="27" t="s">
        <v>313</v>
      </c>
      <c r="H8" s="157" t="s">
        <v>348</v>
      </c>
    </row>
    <row r="9" spans="2:30" ht="203.5" thickBot="1" x14ac:dyDescent="0.4">
      <c r="B9" s="69" t="s">
        <v>38</v>
      </c>
      <c r="C9" s="186" t="s">
        <v>114</v>
      </c>
      <c r="D9" s="66" t="s">
        <v>231</v>
      </c>
      <c r="E9" s="187" t="s">
        <v>260</v>
      </c>
      <c r="F9" s="66" t="s">
        <v>291</v>
      </c>
      <c r="G9" s="66" t="s">
        <v>314</v>
      </c>
      <c r="H9" s="161" t="s">
        <v>348</v>
      </c>
    </row>
    <row r="10" spans="2:30" ht="15" thickBot="1" x14ac:dyDescent="0.4">
      <c r="E10"/>
      <c r="F10"/>
      <c r="G10"/>
    </row>
    <row r="11" spans="2:30" x14ac:dyDescent="0.35">
      <c r="B11" s="312" t="s">
        <v>39</v>
      </c>
      <c r="C11" s="313"/>
      <c r="D11" s="313"/>
      <c r="E11" s="313"/>
      <c r="F11" s="313"/>
      <c r="G11" s="313"/>
      <c r="H11" s="314"/>
    </row>
    <row r="12" spans="2:30" x14ac:dyDescent="0.35">
      <c r="B12" s="309" t="s">
        <v>40</v>
      </c>
      <c r="C12" s="310"/>
      <c r="D12" s="310"/>
      <c r="E12" s="310"/>
      <c r="F12" s="310"/>
      <c r="G12" s="310"/>
      <c r="H12" s="311"/>
    </row>
    <row r="13" spans="2:30" x14ac:dyDescent="0.35">
      <c r="B13" s="49" t="s">
        <v>41</v>
      </c>
      <c r="C13" s="47" t="s">
        <v>42</v>
      </c>
      <c r="D13" s="37" t="s">
        <v>43</v>
      </c>
      <c r="E13" s="162" t="s">
        <v>73</v>
      </c>
      <c r="F13" s="37" t="s">
        <v>74</v>
      </c>
      <c r="G13" s="37" t="s">
        <v>75</v>
      </c>
      <c r="H13" s="188" t="s">
        <v>44</v>
      </c>
    </row>
    <row r="14" spans="2:30" s="2" customFormat="1" ht="50.5" customHeight="1" x14ac:dyDescent="0.35">
      <c r="B14" s="304" t="str">
        <f>+'Consolidado Calificación'!H9</f>
        <v>INFRESTRUCTURAS SEGURAS</v>
      </c>
      <c r="C14" s="302" t="s">
        <v>71</v>
      </c>
      <c r="D14" s="172" t="s">
        <v>72</v>
      </c>
      <c r="E14" s="100" t="s">
        <v>80</v>
      </c>
      <c r="F14" s="36">
        <v>43470</v>
      </c>
      <c r="G14" s="36">
        <v>45833</v>
      </c>
      <c r="H14" s="190">
        <f>(G14-F14)/360</f>
        <v>6.5638888888888891</v>
      </c>
      <c r="I14" s="78"/>
      <c r="J14" s="78"/>
      <c r="K14" s="77"/>
      <c r="L14" s="77"/>
      <c r="M14" s="77"/>
      <c r="N14" s="77"/>
      <c r="O14" s="77"/>
      <c r="P14" s="77"/>
      <c r="Q14" s="77"/>
      <c r="R14" s="77"/>
      <c r="S14" s="77"/>
      <c r="T14" s="77"/>
      <c r="U14" s="77"/>
      <c r="V14" s="77"/>
      <c r="W14" s="77"/>
      <c r="X14" s="77"/>
      <c r="Y14" s="77"/>
      <c r="Z14" s="77"/>
      <c r="AA14" s="77"/>
      <c r="AB14" s="77"/>
      <c r="AC14" s="77"/>
      <c r="AD14" s="77"/>
    </row>
    <row r="15" spans="2:30" s="2" customFormat="1" ht="50.5" customHeight="1" x14ac:dyDescent="0.35">
      <c r="B15" s="305"/>
      <c r="C15" s="303"/>
      <c r="D15" s="172" t="s">
        <v>72</v>
      </c>
      <c r="E15" s="100" t="s">
        <v>11</v>
      </c>
      <c r="F15" s="36">
        <v>42522</v>
      </c>
      <c r="G15" s="36">
        <v>43465</v>
      </c>
      <c r="H15" s="190">
        <f>(G15-F15)/360</f>
        <v>2.6194444444444445</v>
      </c>
      <c r="I15" s="78"/>
      <c r="J15" s="78"/>
      <c r="K15" s="77"/>
      <c r="L15" s="77"/>
      <c r="M15" s="77"/>
      <c r="N15" s="77"/>
      <c r="O15" s="77"/>
      <c r="P15" s="77"/>
      <c r="Q15" s="77"/>
      <c r="R15" s="77"/>
      <c r="S15" s="77"/>
      <c r="T15" s="77"/>
      <c r="U15" s="77"/>
      <c r="V15" s="77"/>
      <c r="W15" s="77"/>
      <c r="X15" s="77"/>
      <c r="Y15" s="77"/>
      <c r="Z15" s="77"/>
      <c r="AA15" s="77"/>
      <c r="AB15" s="77"/>
      <c r="AC15" s="77"/>
      <c r="AD15" s="77"/>
    </row>
    <row r="16" spans="2:30" s="2" customFormat="1" ht="50.5" customHeight="1" x14ac:dyDescent="0.35">
      <c r="B16" s="191" t="str">
        <f>+'Consolidado Calificación'!I9</f>
        <v>PWC</v>
      </c>
      <c r="C16" s="100" t="s">
        <v>261</v>
      </c>
      <c r="D16" s="172" t="s">
        <v>262</v>
      </c>
      <c r="E16" s="100" t="s">
        <v>263</v>
      </c>
      <c r="F16" s="36">
        <v>43678</v>
      </c>
      <c r="G16" s="36">
        <v>45868</v>
      </c>
      <c r="H16" s="190">
        <f>(G16-F16)/360</f>
        <v>6.083333333333333</v>
      </c>
      <c r="I16" s="78"/>
      <c r="J16" s="78"/>
      <c r="K16" s="77"/>
      <c r="L16" s="77"/>
      <c r="M16" s="77"/>
      <c r="N16" s="77"/>
      <c r="O16" s="77"/>
      <c r="P16" s="77"/>
      <c r="Q16" s="77"/>
      <c r="R16" s="77"/>
      <c r="S16" s="77"/>
      <c r="T16" s="77"/>
      <c r="U16" s="77"/>
      <c r="V16" s="77"/>
      <c r="W16" s="77"/>
      <c r="X16" s="77"/>
      <c r="Y16" s="77"/>
      <c r="Z16" s="77"/>
      <c r="AA16" s="77"/>
      <c r="AB16" s="77"/>
      <c r="AC16" s="77"/>
      <c r="AD16" s="77"/>
    </row>
    <row r="17" spans="2:30" s="2" customFormat="1" ht="50.5" customHeight="1" x14ac:dyDescent="0.35">
      <c r="B17" s="191" t="str">
        <f>+'Consolidado Calificación'!J9</f>
        <v>NEWNET</v>
      </c>
      <c r="C17" s="100" t="s">
        <v>287</v>
      </c>
      <c r="D17" s="172" t="s">
        <v>290</v>
      </c>
      <c r="E17" s="100" t="s">
        <v>288</v>
      </c>
      <c r="F17" s="36">
        <v>36983</v>
      </c>
      <c r="G17" s="36">
        <v>45868</v>
      </c>
      <c r="H17" s="190">
        <f>(G17-F17)/360</f>
        <v>24.680555555555557</v>
      </c>
      <c r="I17" s="78"/>
      <c r="J17" s="78"/>
      <c r="K17" s="77"/>
      <c r="L17" s="77"/>
      <c r="M17" s="77"/>
      <c r="N17" s="77"/>
      <c r="O17" s="77"/>
      <c r="P17" s="77"/>
      <c r="Q17" s="77"/>
      <c r="R17" s="77"/>
      <c r="S17" s="77"/>
      <c r="T17" s="77"/>
      <c r="U17" s="77"/>
      <c r="V17" s="77"/>
      <c r="W17" s="77"/>
      <c r="X17" s="77"/>
      <c r="Y17" s="77"/>
      <c r="Z17" s="77"/>
      <c r="AA17" s="77"/>
      <c r="AB17" s="77"/>
      <c r="AC17" s="77"/>
      <c r="AD17" s="77"/>
    </row>
    <row r="18" spans="2:30" s="2" customFormat="1" ht="50.5" customHeight="1" thickBot="1" x14ac:dyDescent="0.4">
      <c r="B18" s="189" t="str">
        <f>+'Consolidado Calificación'!K9</f>
        <v>WEXLER</v>
      </c>
      <c r="C18" s="195" t="s">
        <v>315</v>
      </c>
      <c r="D18" s="165" t="s">
        <v>349</v>
      </c>
      <c r="E18" s="195" t="s">
        <v>350</v>
      </c>
      <c r="F18" s="105">
        <v>40470</v>
      </c>
      <c r="G18" s="105">
        <v>45868</v>
      </c>
      <c r="H18" s="196">
        <f>(G18-F18)/360</f>
        <v>14.994444444444444</v>
      </c>
      <c r="I18" s="78"/>
      <c r="J18" s="78"/>
      <c r="K18" s="77"/>
      <c r="L18" s="77"/>
      <c r="M18" s="77"/>
      <c r="N18" s="77"/>
      <c r="O18" s="77"/>
      <c r="P18" s="77"/>
      <c r="Q18" s="77"/>
      <c r="R18" s="77"/>
      <c r="S18" s="77"/>
      <c r="T18" s="77"/>
      <c r="U18" s="77"/>
      <c r="V18" s="77"/>
      <c r="W18" s="77"/>
      <c r="X18" s="77"/>
      <c r="Y18" s="77"/>
      <c r="Z18" s="77"/>
      <c r="AA18" s="77"/>
      <c r="AB18" s="77"/>
      <c r="AC18" s="77"/>
      <c r="AD18" s="77"/>
    </row>
    <row r="19" spans="2:30" s="2" customFormat="1" ht="37" customHeight="1" x14ac:dyDescent="0.35">
      <c r="B19" s="299" t="s">
        <v>62</v>
      </c>
      <c r="C19" s="300"/>
      <c r="D19" s="300"/>
      <c r="E19" s="300"/>
      <c r="F19" s="300"/>
      <c r="G19" s="300"/>
      <c r="H19" s="301"/>
      <c r="I19" s="78"/>
      <c r="J19" s="78"/>
      <c r="K19" s="78"/>
      <c r="L19" s="77"/>
      <c r="M19" s="77"/>
      <c r="N19" s="77"/>
      <c r="O19" s="77"/>
      <c r="P19" s="77"/>
      <c r="Q19" s="77"/>
      <c r="R19" s="77"/>
      <c r="S19" s="77"/>
      <c r="T19" s="77"/>
      <c r="U19" s="77"/>
      <c r="V19" s="77"/>
      <c r="W19" s="77"/>
      <c r="X19" s="77"/>
      <c r="Y19" s="77"/>
      <c r="Z19" s="77"/>
      <c r="AA19" s="77"/>
      <c r="AB19" s="77"/>
      <c r="AC19" s="77"/>
      <c r="AD19" s="77"/>
    </row>
    <row r="20" spans="2:30" s="2" customFormat="1" ht="39" customHeight="1" x14ac:dyDescent="0.35">
      <c r="B20" s="184" t="s">
        <v>35</v>
      </c>
      <c r="C20" s="30" t="s">
        <v>36</v>
      </c>
      <c r="D20" s="107" t="s">
        <v>102</v>
      </c>
      <c r="E20" s="107" t="s">
        <v>103</v>
      </c>
      <c r="F20" s="107" t="s">
        <v>12</v>
      </c>
      <c r="G20" s="107" t="s">
        <v>104</v>
      </c>
      <c r="H20" s="185" t="s">
        <v>117</v>
      </c>
      <c r="I20" s="79"/>
      <c r="J20" s="78"/>
      <c r="K20" s="78"/>
      <c r="L20" s="77"/>
      <c r="M20" s="77"/>
      <c r="N20" s="77"/>
      <c r="O20" s="77"/>
      <c r="P20" s="77"/>
      <c r="Q20" s="77"/>
      <c r="R20" s="77"/>
      <c r="S20" s="77"/>
      <c r="T20" s="77"/>
      <c r="U20" s="77"/>
      <c r="V20" s="77"/>
      <c r="W20" s="77"/>
      <c r="X20" s="77"/>
      <c r="Y20" s="77"/>
      <c r="Z20" s="77"/>
      <c r="AA20" s="77"/>
      <c r="AB20" s="77"/>
      <c r="AC20" s="77"/>
      <c r="AD20" s="77"/>
    </row>
    <row r="21" spans="2:30" s="2" customFormat="1" ht="91.5" customHeight="1" x14ac:dyDescent="0.35">
      <c r="B21" s="68" t="s">
        <v>37</v>
      </c>
      <c r="C21" s="28" t="s">
        <v>115</v>
      </c>
      <c r="D21" s="34" t="s">
        <v>362</v>
      </c>
      <c r="E21" s="34" t="s">
        <v>361</v>
      </c>
      <c r="F21" s="34" t="s">
        <v>363</v>
      </c>
      <c r="G21" s="34" t="s">
        <v>364</v>
      </c>
      <c r="H21" s="216" t="s">
        <v>365</v>
      </c>
      <c r="I21" s="78"/>
      <c r="J21" s="78"/>
      <c r="K21" s="78"/>
      <c r="L21" s="77"/>
      <c r="M21" s="77"/>
      <c r="N21" s="77"/>
      <c r="O21" s="77"/>
      <c r="P21" s="77"/>
      <c r="Q21" s="77"/>
      <c r="R21" s="77"/>
      <c r="S21" s="77"/>
      <c r="T21" s="77"/>
      <c r="U21" s="77"/>
      <c r="V21" s="77"/>
      <c r="W21" s="77"/>
      <c r="X21" s="77"/>
      <c r="Y21" s="77"/>
      <c r="Z21" s="77"/>
      <c r="AA21" s="77"/>
      <c r="AB21" s="77"/>
      <c r="AC21" s="77"/>
      <c r="AD21" s="77"/>
    </row>
    <row r="22" spans="2:30" s="2" customFormat="1" ht="191.4" customHeight="1" x14ac:dyDescent="0.35">
      <c r="B22" s="68" t="s">
        <v>113</v>
      </c>
      <c r="C22" s="28" t="s">
        <v>116</v>
      </c>
      <c r="D22" s="27" t="s">
        <v>238</v>
      </c>
      <c r="E22" s="27" t="s">
        <v>268</v>
      </c>
      <c r="F22" s="27" t="s">
        <v>293</v>
      </c>
      <c r="G22" s="27" t="s">
        <v>323</v>
      </c>
      <c r="H22" s="216" t="s">
        <v>366</v>
      </c>
      <c r="I22" s="78"/>
      <c r="J22" s="78"/>
      <c r="K22" s="78"/>
      <c r="L22" s="77"/>
      <c r="M22" s="77"/>
      <c r="N22" s="77"/>
      <c r="O22" s="77"/>
      <c r="P22" s="77"/>
      <c r="Q22" s="77"/>
      <c r="R22" s="77"/>
      <c r="S22" s="77"/>
      <c r="T22" s="77"/>
      <c r="U22" s="77"/>
      <c r="V22" s="77"/>
      <c r="W22" s="77"/>
      <c r="X22" s="77"/>
      <c r="Y22" s="77"/>
      <c r="Z22" s="77"/>
      <c r="AA22" s="77"/>
      <c r="AB22" s="77"/>
      <c r="AC22" s="77"/>
      <c r="AD22" s="77"/>
    </row>
    <row r="23" spans="2:30" s="2" customFormat="1" ht="409.25" customHeight="1" thickBot="1" x14ac:dyDescent="0.35">
      <c r="B23" s="69" t="s">
        <v>38</v>
      </c>
      <c r="C23" s="186" t="s">
        <v>272</v>
      </c>
      <c r="D23" s="66" t="s">
        <v>369</v>
      </c>
      <c r="E23" s="66" t="s">
        <v>271</v>
      </c>
      <c r="F23" s="66" t="s">
        <v>368</v>
      </c>
      <c r="G23" s="66" t="s">
        <v>324</v>
      </c>
      <c r="H23" s="216" t="s">
        <v>367</v>
      </c>
      <c r="I23" s="77"/>
      <c r="J23" s="77"/>
      <c r="K23" s="77"/>
      <c r="L23" s="77"/>
      <c r="M23" s="77"/>
      <c r="N23" s="77"/>
      <c r="O23" s="77"/>
      <c r="P23" s="77"/>
      <c r="Q23" s="77"/>
      <c r="R23" s="77"/>
      <c r="S23" s="77"/>
      <c r="T23" s="77"/>
      <c r="U23" s="77"/>
      <c r="V23" s="77"/>
      <c r="W23" s="77"/>
      <c r="X23" s="77"/>
      <c r="Y23" s="77"/>
      <c r="Z23" s="77"/>
      <c r="AA23" s="77"/>
      <c r="AB23" s="77"/>
      <c r="AC23" s="77"/>
      <c r="AD23" s="77"/>
    </row>
    <row r="24" spans="2:30" s="2" customFormat="1" ht="15" thickBot="1" x14ac:dyDescent="0.4">
      <c r="B24"/>
      <c r="C24"/>
      <c r="D24"/>
      <c r="E24" s="46"/>
      <c r="F24" s="23"/>
      <c r="G24" s="24"/>
      <c r="H24"/>
      <c r="I24" s="77"/>
      <c r="J24" s="77"/>
      <c r="K24" s="77"/>
      <c r="L24" s="77"/>
      <c r="M24" s="77"/>
      <c r="N24" s="77"/>
      <c r="O24" s="77"/>
      <c r="P24" s="77"/>
      <c r="Q24" s="77"/>
      <c r="R24" s="77"/>
      <c r="S24" s="77"/>
      <c r="T24" s="77"/>
      <c r="U24" s="77"/>
      <c r="V24" s="77"/>
      <c r="W24" s="77"/>
      <c r="X24" s="77"/>
      <c r="Y24" s="77"/>
      <c r="Z24" s="77"/>
      <c r="AA24" s="77"/>
      <c r="AB24" s="77"/>
      <c r="AC24" s="77"/>
      <c r="AD24" s="77"/>
    </row>
    <row r="25" spans="2:30" s="2" customFormat="1" ht="58.4" customHeight="1" x14ac:dyDescent="0.3">
      <c r="B25" s="315" t="s">
        <v>39</v>
      </c>
      <c r="C25" s="316"/>
      <c r="D25" s="316"/>
      <c r="E25" s="316"/>
      <c r="F25" s="316"/>
      <c r="G25" s="316"/>
      <c r="H25" s="317"/>
      <c r="I25" s="77"/>
      <c r="J25" s="77"/>
      <c r="K25" s="77"/>
      <c r="L25" s="77"/>
      <c r="M25" s="77"/>
      <c r="N25" s="77"/>
      <c r="O25" s="77"/>
      <c r="P25" s="77"/>
      <c r="Q25" s="77"/>
      <c r="R25" s="77"/>
      <c r="S25" s="77"/>
      <c r="T25" s="77"/>
      <c r="U25" s="77"/>
      <c r="V25" s="77"/>
      <c r="W25" s="77"/>
      <c r="X25" s="77"/>
      <c r="Y25" s="77"/>
      <c r="Z25" s="77"/>
      <c r="AA25" s="77"/>
      <c r="AB25" s="77"/>
      <c r="AC25" s="77"/>
      <c r="AD25" s="77"/>
    </row>
    <row r="26" spans="2:30" s="2" customFormat="1" ht="13.5" x14ac:dyDescent="0.3">
      <c r="B26" s="324" t="s">
        <v>40</v>
      </c>
      <c r="C26" s="325"/>
      <c r="D26" s="325"/>
      <c r="E26" s="325"/>
      <c r="F26" s="325"/>
      <c r="G26" s="325"/>
      <c r="H26" s="326"/>
      <c r="I26" s="77"/>
      <c r="J26" s="77"/>
      <c r="K26" s="77"/>
      <c r="L26" s="77"/>
      <c r="M26" s="77"/>
      <c r="N26" s="77"/>
      <c r="O26" s="77"/>
      <c r="P26" s="77"/>
      <c r="Q26" s="77"/>
      <c r="R26" s="77"/>
      <c r="S26" s="77"/>
      <c r="T26" s="77"/>
      <c r="U26" s="77"/>
      <c r="V26" s="77"/>
      <c r="W26" s="77"/>
      <c r="X26" s="77"/>
      <c r="Y26" s="77"/>
      <c r="Z26" s="77"/>
      <c r="AA26" s="77"/>
      <c r="AB26" s="77"/>
      <c r="AC26" s="77"/>
      <c r="AD26" s="77"/>
    </row>
    <row r="27" spans="2:30" s="2" customFormat="1" ht="34.5" customHeight="1" thickBot="1" x14ac:dyDescent="0.35">
      <c r="B27" s="222" t="s">
        <v>41</v>
      </c>
      <c r="C27" s="223" t="s">
        <v>42</v>
      </c>
      <c r="D27" s="224" t="s">
        <v>43</v>
      </c>
      <c r="E27" s="223" t="s">
        <v>73</v>
      </c>
      <c r="F27" s="224" t="s">
        <v>74</v>
      </c>
      <c r="G27" s="224" t="s">
        <v>75</v>
      </c>
      <c r="H27" s="225" t="s">
        <v>44</v>
      </c>
      <c r="I27" s="77"/>
      <c r="J27" s="77"/>
      <c r="K27" s="77"/>
      <c r="L27" s="77"/>
      <c r="M27" s="77"/>
      <c r="N27" s="77"/>
      <c r="O27" s="77"/>
      <c r="P27" s="77"/>
      <c r="Q27" s="77"/>
      <c r="R27" s="77"/>
      <c r="S27" s="77"/>
      <c r="T27" s="77"/>
      <c r="U27" s="77"/>
      <c r="V27" s="77"/>
      <c r="W27" s="77"/>
      <c r="X27" s="77"/>
      <c r="Y27" s="77"/>
      <c r="Z27" s="77"/>
      <c r="AA27" s="77"/>
      <c r="AB27" s="77"/>
      <c r="AC27" s="77"/>
      <c r="AD27" s="77"/>
    </row>
    <row r="28" spans="2:30" s="2" customFormat="1" ht="32" customHeight="1" x14ac:dyDescent="0.3">
      <c r="B28" s="327" t="str">
        <f>+D20</f>
        <v>INFRESTRUCTURAS SEGURAS</v>
      </c>
      <c r="C28" s="329" t="s">
        <v>235</v>
      </c>
      <c r="D28" s="218" t="s">
        <v>236</v>
      </c>
      <c r="E28" s="219" t="s">
        <v>237</v>
      </c>
      <c r="F28" s="220">
        <v>42857</v>
      </c>
      <c r="G28" s="220">
        <v>44435</v>
      </c>
      <c r="H28" s="221">
        <f t="shared" ref="H28:H34" si="0">(G28-F28)/360</f>
        <v>4.3833333333333337</v>
      </c>
      <c r="I28" s="77"/>
      <c r="J28" s="77"/>
      <c r="K28" s="77"/>
      <c r="L28" s="77"/>
      <c r="M28" s="77"/>
      <c r="N28" s="77"/>
      <c r="O28" s="77"/>
      <c r="P28" s="77"/>
      <c r="Q28" s="77"/>
      <c r="R28" s="77"/>
      <c r="S28" s="77"/>
      <c r="T28" s="77"/>
      <c r="U28" s="77"/>
      <c r="V28" s="77"/>
      <c r="W28" s="77"/>
      <c r="X28" s="77"/>
      <c r="Y28" s="77"/>
      <c r="Z28" s="77"/>
      <c r="AA28" s="77"/>
      <c r="AB28" s="77"/>
      <c r="AC28" s="77"/>
      <c r="AD28" s="77"/>
    </row>
    <row r="29" spans="2:30" s="2" customFormat="1" ht="39.5" thickBot="1" x14ac:dyDescent="0.35">
      <c r="B29" s="328"/>
      <c r="C29" s="330"/>
      <c r="D29" s="193" t="s">
        <v>320</v>
      </c>
      <c r="E29" s="193" t="s">
        <v>138</v>
      </c>
      <c r="F29" s="50">
        <v>43405</v>
      </c>
      <c r="G29" s="50">
        <v>45833</v>
      </c>
      <c r="H29" s="194">
        <f t="shared" si="0"/>
        <v>6.7444444444444445</v>
      </c>
      <c r="I29" s="77"/>
      <c r="J29" s="77"/>
      <c r="K29" s="77"/>
      <c r="L29" s="77"/>
      <c r="M29" s="77"/>
      <c r="N29" s="77"/>
      <c r="O29" s="77"/>
      <c r="P29" s="77"/>
      <c r="Q29" s="77"/>
      <c r="R29" s="77"/>
      <c r="S29" s="77"/>
      <c r="T29" s="77"/>
      <c r="U29" s="77"/>
      <c r="V29" s="77"/>
      <c r="W29" s="77"/>
      <c r="X29" s="77"/>
      <c r="Y29" s="77"/>
      <c r="Z29" s="77"/>
      <c r="AA29" s="77"/>
      <c r="AB29" s="77"/>
      <c r="AC29" s="77"/>
      <c r="AD29" s="77"/>
    </row>
    <row r="30" spans="2:30" s="2" customFormat="1" ht="27.5" customHeight="1" x14ac:dyDescent="0.3">
      <c r="B30" s="322" t="str">
        <f>+E20</f>
        <v>PWC</v>
      </c>
      <c r="C30" s="320" t="s">
        <v>265</v>
      </c>
      <c r="D30" s="218" t="s">
        <v>266</v>
      </c>
      <c r="E30" s="219" t="s">
        <v>103</v>
      </c>
      <c r="F30" s="220">
        <v>44614</v>
      </c>
      <c r="G30" s="220">
        <v>45868</v>
      </c>
      <c r="H30" s="221">
        <f t="shared" si="0"/>
        <v>3.4833333333333334</v>
      </c>
      <c r="I30" s="77"/>
      <c r="J30" s="77"/>
      <c r="K30" s="77"/>
      <c r="L30" s="77"/>
      <c r="M30" s="77"/>
      <c r="N30" s="77"/>
      <c r="O30" s="77"/>
      <c r="P30" s="77"/>
      <c r="Q30" s="77"/>
      <c r="R30" s="77"/>
      <c r="S30" s="77"/>
      <c r="T30" s="77"/>
      <c r="U30" s="77"/>
      <c r="V30" s="77"/>
      <c r="W30" s="77"/>
      <c r="X30" s="77"/>
      <c r="Y30" s="77"/>
      <c r="Z30" s="77"/>
      <c r="AA30" s="77"/>
      <c r="AB30" s="77"/>
      <c r="AC30" s="77"/>
      <c r="AD30" s="77"/>
    </row>
    <row r="31" spans="2:30" s="2" customFormat="1" ht="26.5" thickBot="1" x14ac:dyDescent="0.35">
      <c r="B31" s="323"/>
      <c r="C31" s="321"/>
      <c r="D31" s="193" t="s">
        <v>321</v>
      </c>
      <c r="E31" s="192" t="s">
        <v>267</v>
      </c>
      <c r="F31" s="50">
        <v>41548</v>
      </c>
      <c r="G31" s="50">
        <v>44608</v>
      </c>
      <c r="H31" s="194">
        <f t="shared" si="0"/>
        <v>8.5</v>
      </c>
      <c r="I31" s="77"/>
      <c r="J31" s="77"/>
      <c r="K31" s="77"/>
      <c r="L31" s="77"/>
      <c r="M31" s="77"/>
      <c r="N31" s="77"/>
      <c r="O31" s="77"/>
      <c r="P31" s="77"/>
      <c r="Q31" s="77"/>
      <c r="R31" s="77"/>
      <c r="S31" s="77"/>
      <c r="T31" s="77"/>
      <c r="U31" s="77"/>
      <c r="V31" s="77"/>
      <c r="W31" s="77"/>
      <c r="X31" s="77"/>
      <c r="Y31" s="77"/>
      <c r="Z31" s="77"/>
      <c r="AA31" s="77"/>
      <c r="AB31" s="77"/>
      <c r="AC31" s="77"/>
      <c r="AD31" s="77"/>
    </row>
    <row r="32" spans="2:30" ht="44" customHeight="1" thickBot="1" x14ac:dyDescent="0.4">
      <c r="B32" s="232" t="str">
        <f>+F20</f>
        <v>NEWNET</v>
      </c>
      <c r="C32" s="218" t="s">
        <v>292</v>
      </c>
      <c r="D32" s="226" t="s">
        <v>266</v>
      </c>
      <c r="E32" s="227" t="s">
        <v>12</v>
      </c>
      <c r="F32" s="228">
        <v>39083</v>
      </c>
      <c r="G32" s="228">
        <v>45868</v>
      </c>
      <c r="H32" s="229">
        <f t="shared" si="0"/>
        <v>18.847222222222221</v>
      </c>
    </row>
    <row r="33" spans="2:8" ht="39.5" thickBot="1" x14ac:dyDescent="0.4">
      <c r="B33" s="318" t="str">
        <f>+G20</f>
        <v>WEXLER</v>
      </c>
      <c r="C33" s="320" t="s">
        <v>316</v>
      </c>
      <c r="D33" s="218" t="s">
        <v>317</v>
      </c>
      <c r="E33" s="230" t="s">
        <v>318</v>
      </c>
      <c r="F33" s="231">
        <v>42750</v>
      </c>
      <c r="G33" s="220">
        <v>45868</v>
      </c>
      <c r="H33" s="221">
        <f t="shared" si="0"/>
        <v>8.6611111111111114</v>
      </c>
    </row>
    <row r="34" spans="2:8" ht="44" thickBot="1" x14ac:dyDescent="0.4">
      <c r="B34" s="319"/>
      <c r="C34" s="321"/>
      <c r="D34" s="218" t="s">
        <v>319</v>
      </c>
      <c r="E34" s="66" t="s">
        <v>322</v>
      </c>
      <c r="F34" s="217">
        <v>41989</v>
      </c>
      <c r="G34" s="50">
        <v>42100</v>
      </c>
      <c r="H34" s="194">
        <f t="shared" si="0"/>
        <v>0.30833333333333335</v>
      </c>
    </row>
  </sheetData>
  <mergeCells count="16">
    <mergeCell ref="B25:H25"/>
    <mergeCell ref="B33:B34"/>
    <mergeCell ref="C33:C34"/>
    <mergeCell ref="B30:B31"/>
    <mergeCell ref="C30:C31"/>
    <mergeCell ref="B26:H26"/>
    <mergeCell ref="B28:B29"/>
    <mergeCell ref="C28:C29"/>
    <mergeCell ref="B2:H2"/>
    <mergeCell ref="B4:H4"/>
    <mergeCell ref="B19:H19"/>
    <mergeCell ref="C14:C15"/>
    <mergeCell ref="B14:B15"/>
    <mergeCell ref="B5:H5"/>
    <mergeCell ref="B12:H12"/>
    <mergeCell ref="B11:H11"/>
  </mergeCell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78AF-3F12-4722-8EDB-5B0C69EFC212}">
  <sheetPr>
    <pageSetUpPr fitToPage="1"/>
  </sheetPr>
  <dimension ref="B1:I56"/>
  <sheetViews>
    <sheetView showGridLines="0" topLeftCell="A70" zoomScale="81" zoomScaleNormal="81" workbookViewId="0">
      <selection activeCell="C56" sqref="C54:C56"/>
    </sheetView>
  </sheetViews>
  <sheetFormatPr baseColWidth="10" defaultColWidth="10.90625" defaultRowHeight="14.5" x14ac:dyDescent="0.35"/>
  <cols>
    <col min="1" max="1" width="10.90625" style="53"/>
    <col min="2" max="2" width="36" style="53" customWidth="1"/>
    <col min="3" max="3" width="35.54296875" style="53" customWidth="1"/>
    <col min="4" max="4" width="26" style="53" customWidth="1"/>
    <col min="5" max="5" width="28.6328125" style="53" customWidth="1"/>
    <col min="6" max="6" width="29" style="53" customWidth="1"/>
    <col min="7" max="7" width="53.36328125" style="53" customWidth="1"/>
    <col min="8" max="16384" width="10.90625" style="53"/>
  </cols>
  <sheetData>
    <row r="1" spans="2:9" customFormat="1" ht="21" customHeight="1" x14ac:dyDescent="0.35">
      <c r="B1" s="53"/>
      <c r="C1" s="53"/>
      <c r="D1" s="53"/>
      <c r="E1" s="53"/>
      <c r="F1" s="53"/>
      <c r="G1" s="51"/>
      <c r="H1" s="51"/>
      <c r="I1" s="51"/>
    </row>
    <row r="2" spans="2:9" customFormat="1" ht="21" customHeight="1" x14ac:dyDescent="0.35">
      <c r="B2" s="331" t="s">
        <v>97</v>
      </c>
      <c r="C2" s="331"/>
      <c r="D2" s="331"/>
      <c r="E2" s="331"/>
      <c r="F2" s="331"/>
      <c r="G2" s="51"/>
      <c r="H2" s="51"/>
      <c r="I2" s="51"/>
    </row>
    <row r="3" spans="2:9" customFormat="1" ht="21" customHeight="1" thickBot="1" x14ac:dyDescent="0.4">
      <c r="B3" s="48"/>
      <c r="C3" s="48"/>
      <c r="D3" s="48"/>
      <c r="E3" s="48"/>
      <c r="F3" s="48"/>
      <c r="G3" s="51"/>
      <c r="H3" s="51"/>
      <c r="I3" s="51"/>
    </row>
    <row r="4" spans="2:9" customFormat="1" ht="31.25" customHeight="1" thickBot="1" x14ac:dyDescent="0.4">
      <c r="B4" s="334" t="s">
        <v>32</v>
      </c>
      <c r="C4" s="335"/>
      <c r="D4" s="335"/>
      <c r="E4" s="335"/>
      <c r="F4" s="336"/>
      <c r="G4" s="51"/>
      <c r="H4" s="25"/>
      <c r="I4" s="25"/>
    </row>
    <row r="5" spans="2:9" customFormat="1" ht="52.75" customHeight="1" thickBot="1" x14ac:dyDescent="0.4">
      <c r="B5" s="377" t="s">
        <v>128</v>
      </c>
      <c r="C5" s="378"/>
      <c r="D5" s="374" t="s">
        <v>118</v>
      </c>
      <c r="E5" s="375"/>
      <c r="F5" s="376"/>
      <c r="G5" s="51"/>
    </row>
    <row r="6" spans="2:9" customFormat="1" ht="21" customHeight="1" thickBot="1" x14ac:dyDescent="0.4">
      <c r="B6" s="332" t="s">
        <v>33</v>
      </c>
      <c r="C6" s="333"/>
      <c r="D6" s="333"/>
      <c r="E6" s="333"/>
      <c r="F6" s="333"/>
      <c r="G6" s="51"/>
    </row>
    <row r="7" spans="2:9" customFormat="1" ht="21.5" thickBot="1" x14ac:dyDescent="0.4">
      <c r="B7" s="70" t="s">
        <v>64</v>
      </c>
      <c r="C7" s="102" t="s">
        <v>77</v>
      </c>
      <c r="D7" s="71" t="s">
        <v>66</v>
      </c>
      <c r="E7" s="72" t="s">
        <v>26</v>
      </c>
      <c r="F7" s="73" t="s">
        <v>14</v>
      </c>
      <c r="G7" s="51"/>
    </row>
    <row r="8" spans="2:9" customFormat="1" ht="81" customHeight="1" thickBot="1" x14ac:dyDescent="0.4">
      <c r="B8" s="356" t="str">
        <f>+'A 2. Requisitos  y exp. Equipo'!E20</f>
        <v>PWC</v>
      </c>
      <c r="C8" s="101" t="s">
        <v>256</v>
      </c>
      <c r="D8" s="44">
        <v>1</v>
      </c>
      <c r="E8" s="45" t="s">
        <v>29</v>
      </c>
      <c r="F8" s="74">
        <v>150</v>
      </c>
      <c r="G8" s="53"/>
    </row>
    <row r="9" spans="2:9" customFormat="1" ht="96" customHeight="1" thickBot="1" x14ac:dyDescent="0.4">
      <c r="B9" s="357"/>
      <c r="C9" s="236" t="s">
        <v>257</v>
      </c>
      <c r="D9" s="233">
        <v>2</v>
      </c>
      <c r="E9" s="234" t="s">
        <v>29</v>
      </c>
      <c r="F9" s="235"/>
      <c r="G9" s="53"/>
    </row>
    <row r="10" spans="2:9" customFormat="1" ht="93.5" customHeight="1" thickBot="1" x14ac:dyDescent="0.4">
      <c r="B10" s="356" t="str">
        <f>+'A 2. Requisitos  y exp. Equipo'!F20</f>
        <v>NEWNET</v>
      </c>
      <c r="C10" s="101" t="s">
        <v>295</v>
      </c>
      <c r="D10" s="44">
        <v>1</v>
      </c>
      <c r="E10" s="45" t="s">
        <v>29</v>
      </c>
      <c r="F10" s="74">
        <v>150</v>
      </c>
      <c r="G10" s="53"/>
    </row>
    <row r="11" spans="2:9" customFormat="1" ht="93.5" customHeight="1" thickBot="1" x14ac:dyDescent="0.4">
      <c r="B11" s="357"/>
      <c r="C11" s="237" t="s">
        <v>296</v>
      </c>
      <c r="D11" s="238">
        <v>2</v>
      </c>
      <c r="E11" s="239" t="s">
        <v>29</v>
      </c>
      <c r="F11" s="167"/>
      <c r="G11" s="53"/>
    </row>
    <row r="12" spans="2:9" customFormat="1" ht="102" x14ac:dyDescent="0.35">
      <c r="B12" s="356" t="str">
        <f>+'A 2. Requisitos  y exp. Equipo'!G20</f>
        <v>WEXLER</v>
      </c>
      <c r="C12" s="101" t="s">
        <v>329</v>
      </c>
      <c r="D12" s="44">
        <v>1</v>
      </c>
      <c r="E12" s="244" t="s">
        <v>29</v>
      </c>
      <c r="F12" s="242">
        <v>150</v>
      </c>
      <c r="G12" s="53"/>
    </row>
    <row r="13" spans="2:9" customFormat="1" ht="67.5" customHeight="1" thickBot="1" x14ac:dyDescent="0.4">
      <c r="B13" s="357"/>
      <c r="C13" s="236" t="s">
        <v>330</v>
      </c>
      <c r="D13" s="233">
        <v>2</v>
      </c>
      <c r="E13" s="241" t="s">
        <v>29</v>
      </c>
      <c r="F13" s="243"/>
      <c r="G13" s="53"/>
    </row>
    <row r="14" spans="2:9" customFormat="1" ht="43.75" customHeight="1" thickBot="1" x14ac:dyDescent="0.4">
      <c r="B14" s="334" t="s">
        <v>129</v>
      </c>
      <c r="C14" s="335"/>
      <c r="D14" s="335"/>
      <c r="E14" s="335"/>
      <c r="F14" s="336"/>
      <c r="G14" s="1"/>
      <c r="H14" s="10"/>
    </row>
    <row r="15" spans="2:9" customFormat="1" ht="129.65" customHeight="1" x14ac:dyDescent="0.35">
      <c r="B15" s="371" t="s">
        <v>45</v>
      </c>
      <c r="C15" s="373"/>
      <c r="D15" s="371" t="str">
        <f>+'Consolidado Calificación'!D12</f>
        <v>Certificaciones de experiencia laboral del consultor. Experiencia acumulada en la participación en proyectos desarrollando las actividades detalladas en el apartado de “Capacidad técnica / Recurso Humano”:
&gt; 5 años hasta 6 años: 50 puntos.
&gt; 6 años hasta 8 años: 100 puntos.
&gt; 8 años: 120 puntos.</v>
      </c>
      <c r="E15" s="372"/>
      <c r="F15" s="373"/>
      <c r="G15" s="1"/>
      <c r="H15" s="2"/>
    </row>
    <row r="16" spans="2:9" customFormat="1" ht="14.5" customHeight="1" x14ac:dyDescent="0.35">
      <c r="B16" s="268" t="s">
        <v>46</v>
      </c>
      <c r="C16" s="361"/>
      <c r="D16" s="361"/>
      <c r="E16" s="269"/>
      <c r="F16" s="107" t="s">
        <v>14</v>
      </c>
      <c r="G16" s="1"/>
      <c r="H16" s="2"/>
    </row>
    <row r="17" spans="2:8" customFormat="1" ht="27" customHeight="1" x14ac:dyDescent="0.35">
      <c r="B17" s="109" t="str">
        <f>+B8</f>
        <v>PWC</v>
      </c>
      <c r="C17" s="368" t="s">
        <v>269</v>
      </c>
      <c r="D17" s="369"/>
      <c r="E17" s="370"/>
      <c r="F17" s="240">
        <v>120</v>
      </c>
      <c r="G17" s="1"/>
      <c r="H17" s="2"/>
    </row>
    <row r="18" spans="2:8" customFormat="1" ht="27" customHeight="1" x14ac:dyDescent="0.35">
      <c r="B18" s="109" t="str">
        <f>+B10</f>
        <v>NEWNET</v>
      </c>
      <c r="C18" s="368" t="s">
        <v>297</v>
      </c>
      <c r="D18" s="369"/>
      <c r="E18" s="370"/>
      <c r="F18" s="240">
        <v>120</v>
      </c>
      <c r="G18" s="1"/>
      <c r="H18" s="2"/>
    </row>
    <row r="19" spans="2:8" customFormat="1" ht="27" customHeight="1" x14ac:dyDescent="0.35">
      <c r="B19" s="109" t="str">
        <f>+B12</f>
        <v>WEXLER</v>
      </c>
      <c r="C19" s="368" t="s">
        <v>331</v>
      </c>
      <c r="D19" s="369"/>
      <c r="E19" s="370"/>
      <c r="F19" s="240">
        <v>120</v>
      </c>
      <c r="G19" s="1"/>
      <c r="H19" s="2"/>
    </row>
    <row r="20" spans="2:8" customFormat="1" ht="27" customHeight="1" x14ac:dyDescent="0.35">
      <c r="G20" s="1"/>
      <c r="H20" s="2"/>
    </row>
    <row r="21" spans="2:8" customFormat="1" ht="29.5" customHeight="1" x14ac:dyDescent="0.35">
      <c r="B21" s="365" t="s">
        <v>63</v>
      </c>
      <c r="C21" s="366"/>
      <c r="D21" s="366"/>
      <c r="E21" s="366"/>
      <c r="F21" s="367"/>
      <c r="G21" s="1"/>
      <c r="H21" s="2"/>
    </row>
    <row r="22" spans="2:8" customFormat="1" ht="84.5" customHeight="1" x14ac:dyDescent="0.35">
      <c r="B22" s="362" t="s">
        <v>47</v>
      </c>
      <c r="C22" s="364"/>
      <c r="D22" s="362" t="str">
        <f>+'Consolidado Calificación'!D13</f>
        <v>Certificaciones del consultor, se asignará el puntaje cuando EL OFERENTE aporte certificaciones adicionales a las mínimas habilitantes de la siguiente manera:
1 Certificación 30 PUNTOS
2 Certificaciones 60 PUNTOS
3 Certificaciones 90 PUNTOS
4 Certificaciones 120 PUNTOS</v>
      </c>
      <c r="E22" s="363"/>
      <c r="F22" s="364"/>
      <c r="G22" s="1"/>
      <c r="H22" s="2"/>
    </row>
    <row r="23" spans="2:8" customFormat="1" ht="14.5" customHeight="1" x14ac:dyDescent="0.35">
      <c r="B23" s="268" t="s">
        <v>46</v>
      </c>
      <c r="C23" s="361"/>
      <c r="D23" s="361"/>
      <c r="E23" s="269"/>
      <c r="F23" s="107" t="s">
        <v>14</v>
      </c>
      <c r="G23" s="1"/>
      <c r="H23" s="2"/>
    </row>
    <row r="24" spans="2:8" customFormat="1" ht="27.5" customHeight="1" x14ac:dyDescent="0.35">
      <c r="B24" s="109" t="str">
        <f>+B17</f>
        <v>PWC</v>
      </c>
      <c r="C24" s="358" t="s">
        <v>294</v>
      </c>
      <c r="D24" s="359"/>
      <c r="E24" s="360"/>
      <c r="F24" s="240">
        <v>0</v>
      </c>
      <c r="G24" s="1"/>
      <c r="H24" s="2"/>
    </row>
    <row r="25" spans="2:8" customFormat="1" ht="27.5" customHeight="1" x14ac:dyDescent="0.35">
      <c r="B25" s="109" t="str">
        <f>+B18</f>
        <v>NEWNET</v>
      </c>
      <c r="C25" s="358" t="s">
        <v>270</v>
      </c>
      <c r="D25" s="359"/>
      <c r="E25" s="360"/>
      <c r="F25" s="240">
        <v>120</v>
      </c>
      <c r="G25" s="1"/>
      <c r="H25" s="2"/>
    </row>
    <row r="26" spans="2:8" customFormat="1" ht="27.5" customHeight="1" x14ac:dyDescent="0.35">
      <c r="B26" s="109" t="str">
        <f>+B19</f>
        <v>WEXLER</v>
      </c>
      <c r="C26" s="358" t="s">
        <v>270</v>
      </c>
      <c r="D26" s="359"/>
      <c r="E26" s="360"/>
      <c r="F26" s="240">
        <v>120</v>
      </c>
      <c r="G26" s="1"/>
      <c r="H26" s="2"/>
    </row>
    <row r="27" spans="2:8" customFormat="1" ht="27.5" customHeight="1" x14ac:dyDescent="0.35">
      <c r="B27" s="125"/>
      <c r="C27" s="32" t="s">
        <v>103</v>
      </c>
      <c r="D27" s="32" t="s">
        <v>12</v>
      </c>
      <c r="E27" s="32" t="s">
        <v>104</v>
      </c>
      <c r="F27" s="53"/>
      <c r="G27" s="2"/>
    </row>
    <row r="28" spans="2:8" customFormat="1" ht="56" customHeight="1" x14ac:dyDescent="0.35">
      <c r="B28" s="124" t="s">
        <v>90</v>
      </c>
      <c r="C28" s="245" t="s">
        <v>265</v>
      </c>
      <c r="D28" s="35" t="str">
        <f>+'A 2. Requisitos  y exp. Equipo'!C32</f>
        <v>JUAN PABLO PELAEZ</v>
      </c>
      <c r="E28" s="35" t="s">
        <v>332</v>
      </c>
      <c r="F28" s="337"/>
      <c r="G28" s="2"/>
    </row>
    <row r="29" spans="2:8" customFormat="1" ht="106.5" customHeight="1" x14ac:dyDescent="0.35">
      <c r="B29" s="27" t="s">
        <v>78</v>
      </c>
      <c r="C29" s="28" t="str">
        <f>+'A 2. Requisitos  y exp. Equipo'!E23</f>
        <v>CUMPLE:
-  CEH Certified Ethical Hacking
- Auditor Líder ISO 27001:2022</v>
      </c>
      <c r="D29" s="34" t="str">
        <f>+'A 2. Requisitos  y exp. Equipo'!F23</f>
        <v xml:space="preserve">CUMPLE:
-  Lead Auditor ISO/IEC 27001:2022 
- Lead Auditor ISO 22301:2019 </v>
      </c>
      <c r="E29" s="34" t="str">
        <f>+'A 2. Requisitos  y exp. Equipo'!G23</f>
        <v>CUMPLE:
-  Lead Auditor ISO/IEC 27001:2022
- CISM</v>
      </c>
      <c r="F29" s="338"/>
      <c r="G29" s="2"/>
    </row>
    <row r="30" spans="2:8" customFormat="1" ht="159.5" x14ac:dyDescent="0.35">
      <c r="B30" s="27" t="s">
        <v>77</v>
      </c>
      <c r="C30" s="28" t="s">
        <v>240</v>
      </c>
      <c r="D30" s="34" t="s">
        <v>370</v>
      </c>
      <c r="E30" s="34" t="s">
        <v>333</v>
      </c>
      <c r="F30" s="338"/>
      <c r="G30" s="2"/>
    </row>
    <row r="31" spans="2:8" s="46" customFormat="1" ht="27.5" customHeight="1" x14ac:dyDescent="0.35">
      <c r="B31" s="127" t="s">
        <v>14</v>
      </c>
      <c r="C31" s="163">
        <v>0</v>
      </c>
      <c r="D31" s="163">
        <f>70+25+25</f>
        <v>120</v>
      </c>
      <c r="E31" s="163">
        <f>70+25+25</f>
        <v>120</v>
      </c>
      <c r="G31" s="41"/>
    </row>
    <row r="32" spans="2:8" s="46" customFormat="1" ht="27.5" customHeight="1" x14ac:dyDescent="0.35"/>
    <row r="33" spans="2:9" customFormat="1" ht="27.5" customHeight="1" x14ac:dyDescent="0.35">
      <c r="B33" s="339" t="s">
        <v>48</v>
      </c>
      <c r="C33" s="340"/>
      <c r="D33" s="340"/>
      <c r="E33" s="340"/>
      <c r="F33" s="340"/>
      <c r="G33" s="46"/>
      <c r="H33" s="46"/>
      <c r="I33" s="46"/>
    </row>
    <row r="34" spans="2:9" customFormat="1" ht="27.5" customHeight="1" x14ac:dyDescent="0.35">
      <c r="B34" s="129"/>
      <c r="C34" s="107" t="s">
        <v>103</v>
      </c>
      <c r="D34" s="107" t="s">
        <v>12</v>
      </c>
      <c r="E34" s="107" t="s">
        <v>104</v>
      </c>
      <c r="F34" s="46"/>
      <c r="G34" s="46"/>
      <c r="H34" s="46"/>
    </row>
    <row r="35" spans="2:9" customFormat="1" ht="65.400000000000006" customHeight="1" x14ac:dyDescent="0.35">
      <c r="B35" s="130" t="str">
        <f>+'Consolidado Calificación'!D14</f>
        <v>Disponer de una bolsa de cuarenta (40) horas mínimo para la atención de incidentes de seguridad informática o auditoría forense, en caso de presentarse un incidente que afecte la seguridad de la información o la ciberseguridad de LA PREVISORA SA. Este requerimiento deberá será atendido por un Especialista Forense certificado. – 30 Puntos</v>
      </c>
      <c r="C35" s="54">
        <v>30</v>
      </c>
      <c r="D35" s="54">
        <v>30</v>
      </c>
      <c r="E35" s="54">
        <v>30</v>
      </c>
      <c r="F35" s="46"/>
      <c r="G35" s="46"/>
      <c r="H35" s="46"/>
    </row>
    <row r="36" spans="2:9" customFormat="1" ht="66" customHeight="1" x14ac:dyDescent="0.35">
      <c r="B36" s="131" t="str">
        <f>+'Consolidado Calificación'!D15</f>
        <v xml:space="preserve">
Realizar un diagnóstico de la seguridad de las plataformas de seguridad perimetral de la compañía – 30 Puntos.</v>
      </c>
      <c r="C36" s="54">
        <v>30</v>
      </c>
      <c r="D36" s="54">
        <v>30</v>
      </c>
      <c r="E36" s="54">
        <v>30</v>
      </c>
      <c r="F36" s="46"/>
      <c r="G36" s="46"/>
      <c r="H36" s="46"/>
    </row>
    <row r="37" spans="2:9" customFormat="1" ht="27.5" customHeight="1" x14ac:dyDescent="0.35">
      <c r="B37" s="127" t="s">
        <v>14</v>
      </c>
      <c r="C37" s="246">
        <f>SUM(C35:C36)</f>
        <v>60</v>
      </c>
      <c r="D37" s="246">
        <f>SUM(D35:D36)</f>
        <v>60</v>
      </c>
      <c r="E37" s="246">
        <f>SUM(E35:E36)</f>
        <v>60</v>
      </c>
      <c r="F37" s="46"/>
      <c r="G37" s="46"/>
      <c r="H37" s="46"/>
    </row>
    <row r="38" spans="2:9" customFormat="1" ht="27.5" customHeight="1" x14ac:dyDescent="0.35">
      <c r="I38" s="46"/>
    </row>
    <row r="39" spans="2:9" customFormat="1" ht="27.5" customHeight="1" x14ac:dyDescent="0.35">
      <c r="I39" s="46"/>
    </row>
    <row r="40" spans="2:9" customFormat="1" ht="27.5" customHeight="1" x14ac:dyDescent="0.35">
      <c r="B40" s="339" t="s">
        <v>91</v>
      </c>
      <c r="C40" s="340"/>
      <c r="D40" s="340"/>
      <c r="E40" s="340"/>
      <c r="F40" s="340"/>
      <c r="H40" s="46"/>
      <c r="I40" s="46"/>
    </row>
    <row r="41" spans="2:9" customFormat="1" ht="27.5" customHeight="1" x14ac:dyDescent="0.35">
      <c r="B41" s="132" t="s">
        <v>92</v>
      </c>
      <c r="C41" s="107" t="s">
        <v>103</v>
      </c>
      <c r="D41" s="107" t="s">
        <v>12</v>
      </c>
      <c r="E41" s="107" t="s">
        <v>104</v>
      </c>
      <c r="F41" s="46"/>
      <c r="G41" s="53"/>
    </row>
    <row r="42" spans="2:9" customFormat="1" ht="140.4" customHeight="1" x14ac:dyDescent="0.35">
      <c r="B42" s="133" t="str">
        <f>+'Consolidado Calificación'!D19</f>
        <v>Servicios de origen Nacional: Se otorgarán los puntos señalados, a EL OFERENTE que acredite que el 100% de los servicios objeto de la presente invitación son de origen nacional. 100 PUNTOS
Incorporación de servicios colombianos: Si EL OFERENTE no ofrece servicios de origen nacional, pero incorporan por lo menos el 50% de personal profesional, técnico u operativo colombiano en la prestación de los servicios objeto de la presente invitación, se otorgarán los puntos señalados en este recuadro. 50 PUNTOS</v>
      </c>
      <c r="C42" s="56" t="s">
        <v>258</v>
      </c>
      <c r="D42" s="56" t="s">
        <v>239</v>
      </c>
      <c r="E42" s="56" t="s">
        <v>239</v>
      </c>
      <c r="F42" s="46"/>
      <c r="G42" s="53"/>
    </row>
    <row r="43" spans="2:9" customFormat="1" ht="27.5" customHeight="1" x14ac:dyDescent="0.35">
      <c r="B43" s="132" t="s">
        <v>14</v>
      </c>
      <c r="C43" s="163">
        <v>100</v>
      </c>
      <c r="D43" s="163">
        <v>100</v>
      </c>
      <c r="E43" s="163">
        <v>100</v>
      </c>
      <c r="F43" s="46"/>
    </row>
    <row r="44" spans="2:9" x14ac:dyDescent="0.35">
      <c r="G44" s="46"/>
    </row>
    <row r="46" spans="2:9" ht="34" customHeight="1" x14ac:dyDescent="0.35">
      <c r="B46" s="339" t="s">
        <v>98</v>
      </c>
      <c r="C46" s="340"/>
      <c r="D46" s="340"/>
      <c r="E46" s="340"/>
      <c r="F46" s="340"/>
      <c r="G46" s="46"/>
    </row>
    <row r="47" spans="2:9" x14ac:dyDescent="0.35">
      <c r="B47" s="107" t="s">
        <v>92</v>
      </c>
      <c r="C47" s="107" t="s">
        <v>103</v>
      </c>
      <c r="D47" s="107" t="s">
        <v>12</v>
      </c>
      <c r="E47" s="107" t="s">
        <v>104</v>
      </c>
    </row>
    <row r="48" spans="2:9" ht="78.5" x14ac:dyDescent="0.35">
      <c r="B48" s="55" t="str">
        <f>+'Consolidado Calificación'!D20</f>
        <v>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v>
      </c>
      <c r="C48" s="56" t="s">
        <v>240</v>
      </c>
      <c r="D48" s="43" t="s">
        <v>298</v>
      </c>
      <c r="E48" s="176" t="s">
        <v>334</v>
      </c>
    </row>
    <row r="49" spans="2:6" x14ac:dyDescent="0.35">
      <c r="B49" s="132" t="s">
        <v>14</v>
      </c>
      <c r="C49" s="163">
        <v>0</v>
      </c>
      <c r="D49" s="168" t="s">
        <v>299</v>
      </c>
      <c r="E49" s="168" t="s">
        <v>299</v>
      </c>
    </row>
    <row r="53" spans="2:6" ht="36.5" customHeight="1" x14ac:dyDescent="0.35">
      <c r="B53" s="339" t="s">
        <v>135</v>
      </c>
      <c r="C53" s="340"/>
      <c r="D53" s="340"/>
      <c r="E53" s="340"/>
      <c r="F53" s="340"/>
    </row>
    <row r="54" spans="2:6" x14ac:dyDescent="0.35">
      <c r="B54" s="107" t="s">
        <v>92</v>
      </c>
      <c r="C54" s="32" t="s">
        <v>103</v>
      </c>
      <c r="D54" s="32" t="s">
        <v>12</v>
      </c>
      <c r="E54" s="32" t="s">
        <v>104</v>
      </c>
    </row>
    <row r="55" spans="2:6" ht="91.75" customHeight="1" x14ac:dyDescent="0.35">
      <c r="B55" s="55" t="str">
        <f>+'Consolidado Calificación'!D20</f>
        <v>Cuando más del cincuenta por ciento (50%) de las acciones, partes de interés o cuotas de participación de la persona jurídica pertenezcan a mujeres y los derechos de propiedad hayan pertenecido a estas durante al menos el último año anterior a la fecha de cierre del Proceso de Selección</v>
      </c>
      <c r="C55" s="56" t="s">
        <v>240</v>
      </c>
      <c r="D55" s="56" t="s">
        <v>240</v>
      </c>
      <c r="E55" s="56" t="s">
        <v>240</v>
      </c>
    </row>
    <row r="56" spans="2:6" x14ac:dyDescent="0.35">
      <c r="B56" s="132" t="s">
        <v>14</v>
      </c>
      <c r="C56" s="163">
        <v>0</v>
      </c>
      <c r="D56" s="163">
        <v>0</v>
      </c>
      <c r="E56" s="163">
        <v>0</v>
      </c>
    </row>
  </sheetData>
  <mergeCells count="27">
    <mergeCell ref="B53:F53"/>
    <mergeCell ref="B46:F46"/>
    <mergeCell ref="B40:F40"/>
    <mergeCell ref="B33:F33"/>
    <mergeCell ref="F28:F30"/>
    <mergeCell ref="B23:E23"/>
    <mergeCell ref="C24:E24"/>
    <mergeCell ref="C25:E25"/>
    <mergeCell ref="C26:E26"/>
    <mergeCell ref="B2:F2"/>
    <mergeCell ref="B15:C15"/>
    <mergeCell ref="B5:C5"/>
    <mergeCell ref="B8:B9"/>
    <mergeCell ref="B10:B11"/>
    <mergeCell ref="B12:B13"/>
    <mergeCell ref="B6:F6"/>
    <mergeCell ref="B4:F4"/>
    <mergeCell ref="D5:F5"/>
    <mergeCell ref="B14:F14"/>
    <mergeCell ref="D15:F15"/>
    <mergeCell ref="B16:E16"/>
    <mergeCell ref="B22:C22"/>
    <mergeCell ref="C17:E17"/>
    <mergeCell ref="C18:E18"/>
    <mergeCell ref="C19:E19"/>
    <mergeCell ref="B21:F21"/>
    <mergeCell ref="D22:F22"/>
  </mergeCells>
  <pageMargins left="0.7" right="0.7" top="0.75" bottom="0.75" header="0.3" footer="0.3"/>
  <pageSetup paperSize="5" scale="79"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B565F-4E07-4276-AB3F-30F8122FBC44}">
  <dimension ref="B2:G19"/>
  <sheetViews>
    <sheetView showGridLines="0" topLeftCell="A28" workbookViewId="0">
      <selection activeCell="D12" sqref="D12"/>
    </sheetView>
  </sheetViews>
  <sheetFormatPr baseColWidth="10" defaultRowHeight="14.5" x14ac:dyDescent="0.35"/>
  <cols>
    <col min="2" max="2" width="40.81640625" customWidth="1"/>
    <col min="3" max="3" width="27.90625" customWidth="1"/>
    <col min="4" max="4" width="33.08984375" customWidth="1"/>
    <col min="7" max="7" width="12.36328125" bestFit="1" customWidth="1"/>
  </cols>
  <sheetData>
    <row r="2" spans="2:7" x14ac:dyDescent="0.35">
      <c r="B2" s="341" t="s">
        <v>79</v>
      </c>
      <c r="C2" s="341"/>
      <c r="D2" s="341"/>
    </row>
    <row r="3" spans="2:7" x14ac:dyDescent="0.35">
      <c r="B3" s="88"/>
      <c r="C3" s="88"/>
      <c r="D3" s="88"/>
    </row>
    <row r="4" spans="2:7" ht="79.25" customHeight="1" x14ac:dyDescent="0.35">
      <c r="B4" s="342" t="s">
        <v>201</v>
      </c>
      <c r="C4" s="342"/>
      <c r="D4" s="342"/>
    </row>
    <row r="5" spans="2:7" x14ac:dyDescent="0.35">
      <c r="B5" s="83"/>
      <c r="C5" s="83"/>
      <c r="D5" s="83"/>
    </row>
    <row r="6" spans="2:7" s="90" customFormat="1" ht="28.75" customHeight="1" x14ac:dyDescent="0.35">
      <c r="B6" s="89" t="s">
        <v>13</v>
      </c>
      <c r="C6" s="89" t="s">
        <v>76</v>
      </c>
      <c r="D6" s="89" t="s">
        <v>14</v>
      </c>
    </row>
    <row r="7" spans="2:7" x14ac:dyDescent="0.35">
      <c r="B7" s="151" t="s">
        <v>12</v>
      </c>
      <c r="C7" s="166">
        <v>281267475</v>
      </c>
      <c r="D7" s="87">
        <v>387.5</v>
      </c>
    </row>
    <row r="8" spans="2:7" x14ac:dyDescent="0.35">
      <c r="B8" s="151" t="s">
        <v>104</v>
      </c>
      <c r="C8" s="86">
        <v>303450000</v>
      </c>
      <c r="D8" s="87">
        <f>($C$7/C8)*$D$7</f>
        <v>359.17332859614436</v>
      </c>
      <c r="F8" s="92"/>
      <c r="G8" s="91"/>
    </row>
    <row r="9" spans="2:7" x14ac:dyDescent="0.35">
      <c r="B9" s="151" t="s">
        <v>103</v>
      </c>
      <c r="C9" s="86">
        <f>+(279000000*19%)+279000000</f>
        <v>332010000</v>
      </c>
      <c r="D9" s="87">
        <f t="shared" ref="D9" si="0">($C$7/C9)*$D$7</f>
        <v>328.2766981792717</v>
      </c>
    </row>
    <row r="11" spans="2:7" x14ac:dyDescent="0.35">
      <c r="B11" s="175" t="s">
        <v>328</v>
      </c>
      <c r="C11" s="343" t="s">
        <v>325</v>
      </c>
    </row>
    <row r="12" spans="2:7" x14ac:dyDescent="0.35">
      <c r="B12" s="175" t="s">
        <v>326</v>
      </c>
      <c r="C12" s="343"/>
    </row>
    <row r="13" spans="2:7" ht="20" x14ac:dyDescent="0.35">
      <c r="B13" s="175" t="s">
        <v>327</v>
      </c>
      <c r="C13" s="343"/>
    </row>
    <row r="18" spans="3:3" x14ac:dyDescent="0.35">
      <c r="C18" s="173"/>
    </row>
    <row r="19" spans="3:3" ht="17.5" x14ac:dyDescent="0.35">
      <c r="C19" s="174"/>
    </row>
  </sheetData>
  <sortState xmlns:xlrd2="http://schemas.microsoft.com/office/spreadsheetml/2017/richdata2" ref="B7:D9">
    <sortCondition ref="C7:C9"/>
  </sortState>
  <mergeCells count="3">
    <mergeCell ref="B2:D2"/>
    <mergeCell ref="B4:D4"/>
    <mergeCell ref="C11:C13"/>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B2710-F6F9-418B-9466-4A798BFA68EC}">
  <dimension ref="A1:T58"/>
  <sheetViews>
    <sheetView topLeftCell="A36" workbookViewId="0">
      <selection activeCell="C6" sqref="C6"/>
    </sheetView>
  </sheetViews>
  <sheetFormatPr baseColWidth="10" defaultColWidth="10.81640625" defaultRowHeight="14.5" x14ac:dyDescent="0.35"/>
  <cols>
    <col min="1" max="1" width="27.08984375" style="149" customWidth="1"/>
    <col min="2" max="2" width="29.6328125" style="150" customWidth="1"/>
    <col min="3" max="16384" width="10.81640625" style="53"/>
  </cols>
  <sheetData>
    <row r="1" spans="1:20" customFormat="1" ht="21" customHeight="1" x14ac:dyDescent="0.35">
      <c r="A1" s="344" t="s">
        <v>136</v>
      </c>
      <c r="B1" s="295"/>
      <c r="C1" s="345" t="s">
        <v>137</v>
      </c>
      <c r="D1" s="345"/>
      <c r="E1" s="345"/>
      <c r="F1" s="346" t="s">
        <v>100</v>
      </c>
      <c r="G1" s="346"/>
      <c r="H1" s="346"/>
      <c r="I1" s="349" t="s">
        <v>138</v>
      </c>
      <c r="J1" s="349"/>
      <c r="K1" s="349"/>
      <c r="L1" s="350" t="s">
        <v>103</v>
      </c>
      <c r="M1" s="350"/>
      <c r="N1" s="350"/>
      <c r="O1" s="347" t="s">
        <v>12</v>
      </c>
      <c r="P1" s="347"/>
      <c r="Q1" s="347"/>
      <c r="R1" s="348" t="s">
        <v>104</v>
      </c>
      <c r="S1" s="348"/>
      <c r="T1" s="348"/>
    </row>
    <row r="2" spans="1:20" customFormat="1" x14ac:dyDescent="0.35">
      <c r="A2" s="344"/>
      <c r="B2" s="295"/>
      <c r="C2" s="135" t="s">
        <v>139</v>
      </c>
      <c r="D2" s="136" t="s">
        <v>140</v>
      </c>
      <c r="E2" s="136" t="s">
        <v>22</v>
      </c>
      <c r="F2" s="137" t="s">
        <v>139</v>
      </c>
      <c r="G2" s="138" t="s">
        <v>140</v>
      </c>
      <c r="H2" s="138" t="s">
        <v>22</v>
      </c>
      <c r="I2" s="139" t="s">
        <v>139</v>
      </c>
      <c r="J2" s="140" t="s">
        <v>140</v>
      </c>
      <c r="K2" s="140" t="s">
        <v>22</v>
      </c>
      <c r="L2" s="141" t="s">
        <v>139</v>
      </c>
      <c r="M2" s="142" t="s">
        <v>140</v>
      </c>
      <c r="N2" s="142" t="s">
        <v>22</v>
      </c>
      <c r="O2" s="143" t="s">
        <v>139</v>
      </c>
      <c r="P2" s="144" t="s">
        <v>140</v>
      </c>
      <c r="Q2" s="144" t="s">
        <v>22</v>
      </c>
      <c r="R2" s="135" t="s">
        <v>139</v>
      </c>
      <c r="S2" s="136" t="s">
        <v>140</v>
      </c>
      <c r="T2" s="136" t="s">
        <v>22</v>
      </c>
    </row>
    <row r="3" spans="1:20" customFormat="1" ht="68" customHeight="1" x14ac:dyDescent="0.35">
      <c r="A3" s="344" t="s">
        <v>141</v>
      </c>
      <c r="B3" s="43" t="s">
        <v>142</v>
      </c>
      <c r="C3" s="128" t="s">
        <v>29</v>
      </c>
      <c r="D3" s="128"/>
      <c r="E3" s="128" t="s">
        <v>143</v>
      </c>
      <c r="F3" s="128" t="s">
        <v>70</v>
      </c>
      <c r="G3" s="128"/>
      <c r="H3" s="128"/>
      <c r="I3" s="128" t="s">
        <v>70</v>
      </c>
      <c r="J3" s="128"/>
      <c r="K3" s="3" t="s">
        <v>144</v>
      </c>
      <c r="L3" s="128" t="s">
        <v>70</v>
      </c>
      <c r="M3" s="128"/>
      <c r="N3" s="19" t="s">
        <v>145</v>
      </c>
      <c r="O3" s="128" t="s">
        <v>70</v>
      </c>
      <c r="P3" s="128"/>
      <c r="Q3" s="134" t="s">
        <v>146</v>
      </c>
      <c r="R3" s="128"/>
      <c r="S3" s="128"/>
      <c r="T3" s="128"/>
    </row>
    <row r="4" spans="1:20" customFormat="1" ht="76.5" customHeight="1" x14ac:dyDescent="0.35">
      <c r="A4" s="344"/>
      <c r="B4" s="43" t="s">
        <v>147</v>
      </c>
      <c r="C4" s="128" t="s">
        <v>29</v>
      </c>
      <c r="D4" s="128"/>
      <c r="E4" s="128" t="s">
        <v>143</v>
      </c>
      <c r="F4" s="128" t="s">
        <v>70</v>
      </c>
      <c r="G4" s="128"/>
      <c r="H4" s="128"/>
      <c r="I4" s="128" t="s">
        <v>70</v>
      </c>
      <c r="J4" s="128"/>
      <c r="K4" s="3" t="s">
        <v>144</v>
      </c>
      <c r="L4" s="128" t="s">
        <v>70</v>
      </c>
      <c r="M4" s="128"/>
      <c r="N4" s="19" t="s">
        <v>145</v>
      </c>
      <c r="O4" s="128" t="s">
        <v>70</v>
      </c>
      <c r="P4" s="128"/>
      <c r="Q4" s="134" t="s">
        <v>148</v>
      </c>
      <c r="R4" s="128"/>
      <c r="S4" s="128"/>
      <c r="T4" s="128"/>
    </row>
    <row r="5" spans="1:20" customFormat="1" ht="127" customHeight="1" x14ac:dyDescent="0.35">
      <c r="A5" s="344"/>
      <c r="B5" s="43" t="s">
        <v>149</v>
      </c>
      <c r="C5" s="128" t="s">
        <v>29</v>
      </c>
      <c r="D5" s="128"/>
      <c r="E5" s="128" t="s">
        <v>143</v>
      </c>
      <c r="F5" s="128" t="s">
        <v>70</v>
      </c>
      <c r="G5" s="128"/>
      <c r="H5" s="128"/>
      <c r="I5" s="128" t="s">
        <v>70</v>
      </c>
      <c r="J5" s="128"/>
      <c r="K5" s="3" t="s">
        <v>144</v>
      </c>
      <c r="L5" s="128" t="s">
        <v>70</v>
      </c>
      <c r="M5" s="128"/>
      <c r="N5" s="19" t="s">
        <v>145</v>
      </c>
      <c r="O5" s="128" t="s">
        <v>70</v>
      </c>
      <c r="P5" s="128"/>
      <c r="Q5" s="134" t="s">
        <v>148</v>
      </c>
      <c r="R5" s="128"/>
      <c r="S5" s="128"/>
      <c r="T5" s="128"/>
    </row>
    <row r="6" spans="1:20" customFormat="1" ht="86" customHeight="1" x14ac:dyDescent="0.35">
      <c r="A6" s="344" t="s">
        <v>150</v>
      </c>
      <c r="B6" s="43" t="s">
        <v>151</v>
      </c>
      <c r="C6" s="128" t="s">
        <v>29</v>
      </c>
      <c r="D6" s="128"/>
      <c r="E6" s="128" t="s">
        <v>143</v>
      </c>
      <c r="F6" s="128" t="s">
        <v>70</v>
      </c>
      <c r="G6" s="128"/>
      <c r="H6" s="128"/>
      <c r="I6" s="128" t="s">
        <v>70</v>
      </c>
      <c r="J6" s="128"/>
      <c r="K6" s="3" t="s">
        <v>144</v>
      </c>
      <c r="L6" s="128" t="s">
        <v>70</v>
      </c>
      <c r="M6" s="128"/>
      <c r="N6" s="19" t="s">
        <v>152</v>
      </c>
      <c r="O6" s="128" t="s">
        <v>70</v>
      </c>
      <c r="P6" s="128"/>
      <c r="Q6" s="134" t="s">
        <v>148</v>
      </c>
      <c r="R6" s="128"/>
      <c r="S6" s="128"/>
      <c r="T6" s="128"/>
    </row>
    <row r="7" spans="1:20" customFormat="1" ht="72.5" customHeight="1" x14ac:dyDescent="0.35">
      <c r="A7" s="344"/>
      <c r="B7" s="134" t="s">
        <v>153</v>
      </c>
      <c r="C7" s="128" t="s">
        <v>29</v>
      </c>
      <c r="D7" s="128"/>
      <c r="E7" s="128" t="s">
        <v>143</v>
      </c>
      <c r="F7" s="128" t="s">
        <v>70</v>
      </c>
      <c r="G7" s="128"/>
      <c r="H7" s="128"/>
      <c r="I7" s="128" t="s">
        <v>70</v>
      </c>
      <c r="J7" s="128"/>
      <c r="K7" s="3" t="s">
        <v>154</v>
      </c>
      <c r="L7" s="128" t="s">
        <v>70</v>
      </c>
      <c r="M7" s="128"/>
      <c r="N7" s="19" t="s">
        <v>152</v>
      </c>
      <c r="O7" s="128" t="s">
        <v>70</v>
      </c>
      <c r="P7" s="128"/>
      <c r="Q7" s="134" t="s">
        <v>148</v>
      </c>
      <c r="R7" s="128"/>
      <c r="S7" s="128"/>
      <c r="T7" s="128"/>
    </row>
    <row r="8" spans="1:20" customFormat="1" ht="70.5" customHeight="1" x14ac:dyDescent="0.35">
      <c r="A8" s="344" t="s">
        <v>155</v>
      </c>
      <c r="B8" s="134" t="s">
        <v>156</v>
      </c>
      <c r="C8" s="128" t="s">
        <v>29</v>
      </c>
      <c r="D8" s="128"/>
      <c r="E8" s="128" t="s">
        <v>143</v>
      </c>
      <c r="F8" s="128" t="s">
        <v>70</v>
      </c>
      <c r="G8" s="128"/>
      <c r="H8" s="128"/>
      <c r="I8" s="128" t="s">
        <v>70</v>
      </c>
      <c r="J8" s="128"/>
      <c r="K8" s="3" t="s">
        <v>154</v>
      </c>
      <c r="L8" s="128" t="s">
        <v>70</v>
      </c>
      <c r="M8" s="128"/>
      <c r="N8" s="19" t="s">
        <v>157</v>
      </c>
      <c r="O8" s="128" t="s">
        <v>70</v>
      </c>
      <c r="P8" s="128"/>
      <c r="Q8" s="134" t="s">
        <v>148</v>
      </c>
      <c r="R8" s="128"/>
      <c r="S8" s="128"/>
      <c r="T8" s="128"/>
    </row>
    <row r="9" spans="1:20" customFormat="1" ht="72.5" customHeight="1" x14ac:dyDescent="0.35">
      <c r="A9" s="344"/>
      <c r="B9" s="134" t="s">
        <v>158</v>
      </c>
      <c r="C9" s="128"/>
      <c r="D9" s="128" t="s">
        <v>70</v>
      </c>
      <c r="E9" s="128" t="s">
        <v>143</v>
      </c>
      <c r="F9" s="128" t="s">
        <v>70</v>
      </c>
      <c r="G9" s="128"/>
      <c r="H9" s="128"/>
      <c r="I9" s="128" t="s">
        <v>70</v>
      </c>
      <c r="J9" s="128"/>
      <c r="K9" s="3" t="s">
        <v>154</v>
      </c>
      <c r="L9" s="128" t="s">
        <v>70</v>
      </c>
      <c r="M9" s="128"/>
      <c r="N9" s="19" t="s">
        <v>157</v>
      </c>
      <c r="O9" s="128" t="s">
        <v>70</v>
      </c>
      <c r="P9" s="128"/>
      <c r="Q9" s="134" t="s">
        <v>148</v>
      </c>
      <c r="R9" s="128"/>
      <c r="S9" s="128"/>
      <c r="T9" s="128"/>
    </row>
    <row r="10" spans="1:20" customFormat="1" ht="72" customHeight="1" x14ac:dyDescent="0.35">
      <c r="A10" s="344" t="s">
        <v>159</v>
      </c>
      <c r="B10" s="134" t="s">
        <v>160</v>
      </c>
      <c r="C10" s="128" t="s">
        <v>70</v>
      </c>
      <c r="D10" s="128"/>
      <c r="E10" s="128" t="s">
        <v>143</v>
      </c>
      <c r="F10" s="128" t="s">
        <v>70</v>
      </c>
      <c r="G10" s="128"/>
      <c r="H10" s="128"/>
      <c r="I10" s="128" t="s">
        <v>70</v>
      </c>
      <c r="J10" s="128"/>
      <c r="K10" s="3" t="s">
        <v>154</v>
      </c>
      <c r="L10" s="128" t="s">
        <v>70</v>
      </c>
      <c r="M10" s="128"/>
      <c r="N10" s="19" t="s">
        <v>161</v>
      </c>
      <c r="O10" s="128" t="s">
        <v>70</v>
      </c>
      <c r="P10" s="128"/>
      <c r="Q10" s="134" t="s">
        <v>162</v>
      </c>
      <c r="R10" s="128"/>
      <c r="S10" s="128"/>
      <c r="T10" s="128"/>
    </row>
    <row r="11" spans="1:20" customFormat="1" ht="71" customHeight="1" x14ac:dyDescent="0.35">
      <c r="A11" s="344"/>
      <c r="B11" s="134" t="s">
        <v>163</v>
      </c>
      <c r="C11" s="128" t="s">
        <v>70</v>
      </c>
      <c r="D11" s="128"/>
      <c r="E11" s="128" t="s">
        <v>143</v>
      </c>
      <c r="F11" s="128" t="s">
        <v>70</v>
      </c>
      <c r="G11" s="128"/>
      <c r="H11" s="128"/>
      <c r="I11" s="128" t="s">
        <v>70</v>
      </c>
      <c r="J11" s="128"/>
      <c r="K11" s="3" t="s">
        <v>164</v>
      </c>
      <c r="L11" s="128" t="s">
        <v>70</v>
      </c>
      <c r="M11" s="128"/>
      <c r="N11" s="19" t="s">
        <v>161</v>
      </c>
      <c r="O11" s="128" t="s">
        <v>70</v>
      </c>
      <c r="P11" s="128"/>
      <c r="Q11" s="134" t="s">
        <v>162</v>
      </c>
      <c r="R11" s="128"/>
      <c r="S11" s="128"/>
      <c r="T11" s="128"/>
    </row>
    <row r="12" spans="1:20" customFormat="1" ht="71" customHeight="1" x14ac:dyDescent="0.35">
      <c r="A12" s="344"/>
      <c r="B12" s="134" t="s">
        <v>165</v>
      </c>
      <c r="C12" s="128"/>
      <c r="D12" s="128" t="s">
        <v>70</v>
      </c>
      <c r="E12" s="128" t="s">
        <v>143</v>
      </c>
      <c r="F12" s="128" t="s">
        <v>70</v>
      </c>
      <c r="G12" s="128"/>
      <c r="H12" s="128"/>
      <c r="I12" s="128" t="s">
        <v>70</v>
      </c>
      <c r="J12" s="128"/>
      <c r="K12" s="3" t="s">
        <v>164</v>
      </c>
      <c r="L12" s="128" t="s">
        <v>70</v>
      </c>
      <c r="M12" s="128"/>
      <c r="N12" s="19" t="s">
        <v>161</v>
      </c>
      <c r="O12" s="128" t="s">
        <v>70</v>
      </c>
      <c r="P12" s="128"/>
      <c r="Q12" s="134" t="s">
        <v>162</v>
      </c>
      <c r="R12" s="128"/>
      <c r="S12" s="128"/>
      <c r="T12" s="128"/>
    </row>
    <row r="13" spans="1:20" customFormat="1" ht="74.5" customHeight="1" x14ac:dyDescent="0.35">
      <c r="A13" s="344" t="s">
        <v>166</v>
      </c>
      <c r="B13" s="134" t="s">
        <v>167</v>
      </c>
      <c r="C13" s="128"/>
      <c r="D13" s="128" t="s">
        <v>70</v>
      </c>
      <c r="E13" s="128" t="s">
        <v>143</v>
      </c>
      <c r="F13" s="128" t="s">
        <v>70</v>
      </c>
      <c r="G13" s="128"/>
      <c r="H13" s="128"/>
      <c r="I13" s="128" t="s">
        <v>70</v>
      </c>
      <c r="J13" s="128"/>
      <c r="K13" s="3" t="s">
        <v>164</v>
      </c>
      <c r="L13" s="128" t="s">
        <v>70</v>
      </c>
      <c r="M13" s="128"/>
      <c r="N13" s="19" t="s">
        <v>168</v>
      </c>
      <c r="O13" s="128" t="s">
        <v>70</v>
      </c>
      <c r="P13" s="128"/>
      <c r="Q13" s="134" t="s">
        <v>162</v>
      </c>
      <c r="R13" s="128"/>
      <c r="S13" s="128"/>
      <c r="T13" s="128"/>
    </row>
    <row r="14" spans="1:20" customFormat="1" ht="65" customHeight="1" x14ac:dyDescent="0.35">
      <c r="A14" s="344"/>
      <c r="B14" s="134" t="s">
        <v>169</v>
      </c>
      <c r="C14" s="128"/>
      <c r="D14" s="128" t="s">
        <v>70</v>
      </c>
      <c r="E14" s="128" t="s">
        <v>143</v>
      </c>
      <c r="F14" s="128" t="s">
        <v>70</v>
      </c>
      <c r="G14" s="128"/>
      <c r="H14" s="128"/>
      <c r="I14" s="128" t="s">
        <v>70</v>
      </c>
      <c r="J14" s="128"/>
      <c r="K14" s="3" t="s">
        <v>170</v>
      </c>
      <c r="L14" s="128" t="s">
        <v>70</v>
      </c>
      <c r="M14" s="128"/>
      <c r="N14" s="19" t="s">
        <v>168</v>
      </c>
      <c r="O14" s="128" t="s">
        <v>70</v>
      </c>
      <c r="P14" s="128"/>
      <c r="Q14" s="134" t="s">
        <v>171</v>
      </c>
      <c r="R14" s="128"/>
      <c r="S14" s="128"/>
      <c r="T14" s="128"/>
    </row>
    <row r="15" spans="1:20" customFormat="1" ht="66" customHeight="1" x14ac:dyDescent="0.35">
      <c r="A15" s="134" t="s">
        <v>172</v>
      </c>
      <c r="B15" s="134" t="s">
        <v>173</v>
      </c>
      <c r="C15" s="128" t="s">
        <v>70</v>
      </c>
      <c r="D15" s="128"/>
      <c r="E15" s="128" t="s">
        <v>143</v>
      </c>
      <c r="F15" s="128" t="s">
        <v>70</v>
      </c>
      <c r="G15" s="128"/>
      <c r="H15" s="128"/>
      <c r="I15" s="128" t="s">
        <v>70</v>
      </c>
      <c r="J15" s="128"/>
      <c r="K15" s="3" t="s">
        <v>170</v>
      </c>
      <c r="L15" s="128" t="s">
        <v>70</v>
      </c>
      <c r="M15" s="128"/>
      <c r="N15" s="19" t="s">
        <v>174</v>
      </c>
      <c r="O15" s="128" t="s">
        <v>70</v>
      </c>
      <c r="P15" s="128"/>
      <c r="Q15" s="134" t="s">
        <v>171</v>
      </c>
      <c r="R15" s="128"/>
      <c r="S15" s="128"/>
      <c r="T15" s="128"/>
    </row>
    <row r="16" spans="1:20" customFormat="1" ht="75.5" customHeight="1" x14ac:dyDescent="0.35">
      <c r="A16" s="351" t="s">
        <v>175</v>
      </c>
      <c r="B16" s="43" t="s">
        <v>176</v>
      </c>
      <c r="C16" s="128" t="s">
        <v>70</v>
      </c>
      <c r="D16" s="128"/>
      <c r="E16" s="128" t="s">
        <v>143</v>
      </c>
      <c r="F16" s="128" t="s">
        <v>70</v>
      </c>
      <c r="G16" s="128"/>
      <c r="H16" s="128"/>
      <c r="I16" s="128" t="s">
        <v>70</v>
      </c>
      <c r="J16" s="128"/>
      <c r="K16" s="3" t="s">
        <v>170</v>
      </c>
      <c r="L16" s="128" t="s">
        <v>70</v>
      </c>
      <c r="M16" s="128"/>
      <c r="N16" s="19" t="s">
        <v>177</v>
      </c>
      <c r="O16" s="128" t="s">
        <v>70</v>
      </c>
      <c r="P16" s="128"/>
      <c r="Q16" s="134" t="s">
        <v>171</v>
      </c>
      <c r="R16" s="128"/>
      <c r="S16" s="128"/>
      <c r="T16" s="128"/>
    </row>
    <row r="17" spans="1:20" customFormat="1" ht="78" customHeight="1" x14ac:dyDescent="0.35">
      <c r="A17" s="351"/>
      <c r="B17" s="134" t="s">
        <v>178</v>
      </c>
      <c r="C17" s="128"/>
      <c r="D17" s="128" t="s">
        <v>70</v>
      </c>
      <c r="E17" s="128" t="s">
        <v>143</v>
      </c>
      <c r="F17" s="128" t="s">
        <v>70</v>
      </c>
      <c r="G17" s="128"/>
      <c r="H17" s="128"/>
      <c r="I17" s="128" t="s">
        <v>70</v>
      </c>
      <c r="J17" s="128"/>
      <c r="K17" s="3" t="s">
        <v>170</v>
      </c>
      <c r="L17" s="128" t="s">
        <v>70</v>
      </c>
      <c r="M17" s="128"/>
      <c r="N17" s="19" t="s">
        <v>177</v>
      </c>
      <c r="O17" s="128" t="s">
        <v>70</v>
      </c>
      <c r="P17" s="128"/>
      <c r="Q17" s="134" t="s">
        <v>171</v>
      </c>
      <c r="R17" s="128"/>
      <c r="S17" s="128"/>
      <c r="T17" s="128"/>
    </row>
    <row r="18" spans="1:20" customFormat="1" ht="74" customHeight="1" x14ac:dyDescent="0.35">
      <c r="A18" s="134" t="s">
        <v>179</v>
      </c>
      <c r="B18" s="43" t="s">
        <v>180</v>
      </c>
      <c r="C18" s="128"/>
      <c r="D18" s="128" t="s">
        <v>70</v>
      </c>
      <c r="E18" s="128" t="s">
        <v>143</v>
      </c>
      <c r="F18" s="128" t="s">
        <v>70</v>
      </c>
      <c r="G18" s="128"/>
      <c r="H18" s="128"/>
      <c r="I18" s="128" t="s">
        <v>70</v>
      </c>
      <c r="J18" s="128"/>
      <c r="K18" s="3" t="s">
        <v>181</v>
      </c>
      <c r="L18" s="128" t="s">
        <v>70</v>
      </c>
      <c r="M18" s="128"/>
      <c r="N18" s="19" t="s">
        <v>182</v>
      </c>
      <c r="O18" s="128" t="s">
        <v>70</v>
      </c>
      <c r="P18" s="128"/>
      <c r="Q18" s="134" t="s">
        <v>171</v>
      </c>
      <c r="R18" s="128"/>
      <c r="S18" s="128"/>
      <c r="T18" s="128"/>
    </row>
    <row r="19" spans="1:20" customFormat="1" ht="74.5" customHeight="1" x14ac:dyDescent="0.35">
      <c r="A19" s="134" t="s">
        <v>183</v>
      </c>
      <c r="B19" s="43" t="s">
        <v>184</v>
      </c>
      <c r="C19" s="128" t="s">
        <v>70</v>
      </c>
      <c r="D19" s="128"/>
      <c r="E19" s="128" t="s">
        <v>143</v>
      </c>
      <c r="F19" s="128" t="s">
        <v>70</v>
      </c>
      <c r="G19" s="128"/>
      <c r="H19" s="128"/>
      <c r="I19" s="128" t="s">
        <v>70</v>
      </c>
      <c r="J19" s="128"/>
      <c r="K19" s="3" t="s">
        <v>181</v>
      </c>
      <c r="L19" s="128" t="s">
        <v>70</v>
      </c>
      <c r="M19" s="128"/>
      <c r="N19" s="19" t="s">
        <v>185</v>
      </c>
      <c r="O19" s="128" t="s">
        <v>70</v>
      </c>
      <c r="P19" s="128"/>
      <c r="Q19" s="134" t="s">
        <v>186</v>
      </c>
      <c r="R19" s="128"/>
      <c r="S19" s="128"/>
      <c r="T19" s="128"/>
    </row>
    <row r="20" spans="1:20" customFormat="1" ht="62.5" x14ac:dyDescent="0.35">
      <c r="A20" s="344" t="s">
        <v>187</v>
      </c>
      <c r="B20" s="134" t="s">
        <v>188</v>
      </c>
      <c r="C20" s="128" t="s">
        <v>70</v>
      </c>
      <c r="D20" s="128"/>
      <c r="E20" s="128" t="s">
        <v>143</v>
      </c>
      <c r="F20" s="128" t="s">
        <v>70</v>
      </c>
      <c r="G20" s="128"/>
      <c r="H20" s="128"/>
      <c r="I20" s="128" t="s">
        <v>70</v>
      </c>
      <c r="J20" s="128"/>
      <c r="K20" s="3" t="s">
        <v>189</v>
      </c>
      <c r="L20" s="128" t="s">
        <v>70</v>
      </c>
      <c r="M20" s="128"/>
      <c r="N20" s="19" t="s">
        <v>190</v>
      </c>
      <c r="O20" s="128" t="s">
        <v>70</v>
      </c>
      <c r="P20" s="128"/>
      <c r="Q20" s="134" t="s">
        <v>186</v>
      </c>
      <c r="R20" s="128"/>
      <c r="S20" s="128"/>
      <c r="T20" s="128"/>
    </row>
    <row r="21" spans="1:20" customFormat="1" ht="82" customHeight="1" x14ac:dyDescent="0.35">
      <c r="A21" s="344"/>
      <c r="B21" s="43" t="s">
        <v>191</v>
      </c>
      <c r="C21" s="128" t="s">
        <v>70</v>
      </c>
      <c r="D21" s="128"/>
      <c r="E21" s="128" t="s">
        <v>143</v>
      </c>
      <c r="F21" s="128" t="s">
        <v>70</v>
      </c>
      <c r="G21" s="128"/>
      <c r="H21" s="128"/>
      <c r="I21" s="128" t="s">
        <v>70</v>
      </c>
      <c r="J21" s="128"/>
      <c r="K21" s="3" t="s">
        <v>189</v>
      </c>
      <c r="L21" s="128" t="s">
        <v>70</v>
      </c>
      <c r="M21" s="128"/>
      <c r="N21" s="19" t="s">
        <v>190</v>
      </c>
      <c r="O21" s="128" t="s">
        <v>70</v>
      </c>
      <c r="P21" s="128"/>
      <c r="Q21" s="134" t="s">
        <v>186</v>
      </c>
      <c r="R21" s="128"/>
      <c r="S21" s="128"/>
      <c r="T21" s="128"/>
    </row>
    <row r="22" spans="1:20" customFormat="1" ht="71" customHeight="1" x14ac:dyDescent="0.35">
      <c r="A22" s="134" t="s">
        <v>192</v>
      </c>
      <c r="B22" s="43" t="s">
        <v>193</v>
      </c>
      <c r="C22" s="128" t="s">
        <v>70</v>
      </c>
      <c r="D22" s="128"/>
      <c r="E22" s="128" t="s">
        <v>143</v>
      </c>
      <c r="F22" s="128" t="s">
        <v>70</v>
      </c>
      <c r="G22" s="128"/>
      <c r="H22" s="128"/>
      <c r="I22" s="128" t="s">
        <v>70</v>
      </c>
      <c r="J22" s="128"/>
      <c r="K22" s="3" t="s">
        <v>189</v>
      </c>
      <c r="L22" s="128" t="s">
        <v>70</v>
      </c>
      <c r="M22" s="128"/>
      <c r="N22" s="19" t="s">
        <v>194</v>
      </c>
      <c r="O22" s="128" t="s">
        <v>70</v>
      </c>
      <c r="P22" s="128"/>
      <c r="Q22" s="134" t="s">
        <v>186</v>
      </c>
      <c r="R22" s="128"/>
      <c r="S22" s="128"/>
      <c r="T22" s="128"/>
    </row>
    <row r="23" spans="1:20" customFormat="1" x14ac:dyDescent="0.35">
      <c r="A23" s="145"/>
      <c r="B23" s="146"/>
      <c r="C23" s="345" t="s">
        <v>137</v>
      </c>
      <c r="D23" s="345"/>
      <c r="E23" s="345"/>
      <c r="F23" s="346" t="s">
        <v>100</v>
      </c>
      <c r="G23" s="346"/>
      <c r="H23" s="346"/>
      <c r="I23" s="349" t="s">
        <v>138</v>
      </c>
      <c r="J23" s="349"/>
      <c r="K23" s="349"/>
      <c r="L23" s="350" t="s">
        <v>103</v>
      </c>
      <c r="M23" s="350"/>
      <c r="N23" s="350"/>
      <c r="O23" s="347" t="s">
        <v>12</v>
      </c>
      <c r="P23" s="347"/>
      <c r="Q23" s="347"/>
      <c r="R23" s="348" t="s">
        <v>104</v>
      </c>
      <c r="S23" s="348"/>
      <c r="T23" s="348"/>
    </row>
    <row r="24" spans="1:20" customFormat="1" ht="14" customHeight="1" x14ac:dyDescent="0.35">
      <c r="A24" s="147"/>
      <c r="B24" s="146"/>
      <c r="C24" s="352" t="s">
        <v>195</v>
      </c>
      <c r="D24" s="352"/>
      <c r="E24" s="352"/>
      <c r="F24" s="352" t="s">
        <v>195</v>
      </c>
      <c r="G24" s="352"/>
      <c r="H24" s="352"/>
      <c r="I24" s="352" t="s">
        <v>195</v>
      </c>
      <c r="J24" s="352"/>
      <c r="K24" s="352"/>
      <c r="L24" s="352" t="s">
        <v>195</v>
      </c>
      <c r="M24" s="352"/>
      <c r="N24" s="352"/>
      <c r="O24" s="352" t="s">
        <v>195</v>
      </c>
      <c r="P24" s="352"/>
      <c r="Q24" s="352"/>
    </row>
    <row r="25" spans="1:20" customFormat="1" ht="31.5" customHeight="1" x14ac:dyDescent="0.35">
      <c r="A25" s="148"/>
      <c r="B25" s="146"/>
      <c r="C25" s="353" t="s">
        <v>196</v>
      </c>
      <c r="D25" s="353"/>
      <c r="E25" s="353"/>
      <c r="F25" s="354" t="s">
        <v>143</v>
      </c>
      <c r="G25" s="355"/>
      <c r="H25" s="355"/>
      <c r="I25" s="277" t="s">
        <v>197</v>
      </c>
      <c r="J25" s="277"/>
      <c r="K25" s="277"/>
      <c r="L25" s="354" t="s">
        <v>143</v>
      </c>
      <c r="M25" s="355"/>
      <c r="N25" s="355"/>
    </row>
    <row r="26" spans="1:20" customFormat="1" ht="75.5" customHeight="1" x14ac:dyDescent="0.35">
      <c r="A26" s="148"/>
      <c r="B26" s="146"/>
      <c r="C26" s="353" t="s">
        <v>198</v>
      </c>
      <c r="D26" s="353"/>
      <c r="E26" s="353"/>
    </row>
    <row r="27" spans="1:20" customFormat="1" ht="69.5" customHeight="1" x14ac:dyDescent="0.35">
      <c r="A27" s="148"/>
      <c r="B27" s="146"/>
      <c r="C27" s="353" t="s">
        <v>199</v>
      </c>
      <c r="D27" s="353"/>
      <c r="E27" s="353"/>
    </row>
    <row r="28" spans="1:20" customFormat="1" ht="30.5" customHeight="1" x14ac:dyDescent="0.35">
      <c r="A28" s="148"/>
      <c r="B28" s="146"/>
      <c r="C28" s="353" t="s">
        <v>200</v>
      </c>
      <c r="D28" s="353"/>
      <c r="E28" s="353"/>
    </row>
    <row r="29" spans="1:20" customFormat="1" ht="45.65" customHeight="1" x14ac:dyDescent="0.35">
      <c r="A29" s="148"/>
      <c r="B29" s="146"/>
    </row>
    <row r="30" spans="1:20" customFormat="1" ht="45.65" customHeight="1" x14ac:dyDescent="0.35">
      <c r="A30" s="148"/>
      <c r="B30" s="146"/>
    </row>
    <row r="31" spans="1:20" customFormat="1" ht="45.65" customHeight="1" x14ac:dyDescent="0.35">
      <c r="A31" s="148"/>
      <c r="B31" s="146"/>
    </row>
    <row r="32" spans="1:20" customFormat="1" ht="45.65" customHeight="1" x14ac:dyDescent="0.35">
      <c r="A32" s="148"/>
      <c r="B32" s="146"/>
    </row>
    <row r="33" spans="1:2" customFormat="1" ht="45.65" customHeight="1" x14ac:dyDescent="0.35">
      <c r="A33" s="148"/>
      <c r="B33" s="146"/>
    </row>
    <row r="34" spans="1:2" customFormat="1" ht="45.65" customHeight="1" x14ac:dyDescent="0.35">
      <c r="A34" s="148"/>
      <c r="B34" s="146"/>
    </row>
    <row r="35" spans="1:2" customFormat="1" ht="14.5" customHeight="1" x14ac:dyDescent="0.35">
      <c r="A35" s="148"/>
      <c r="B35" s="146"/>
    </row>
    <row r="36" spans="1:2" customFormat="1" ht="40.5" customHeight="1" x14ac:dyDescent="0.35">
      <c r="A36" s="148"/>
      <c r="B36" s="146"/>
    </row>
    <row r="37" spans="1:2" customFormat="1" ht="14.5" customHeight="1" x14ac:dyDescent="0.35">
      <c r="A37" s="148"/>
      <c r="B37" s="146"/>
    </row>
    <row r="38" spans="1:2" customFormat="1" x14ac:dyDescent="0.35">
      <c r="A38" s="148"/>
      <c r="B38" s="146"/>
    </row>
    <row r="39" spans="1:2" customFormat="1" ht="27" customHeight="1" x14ac:dyDescent="0.35">
      <c r="A39" s="148"/>
      <c r="B39" s="146"/>
    </row>
    <row r="40" spans="1:2" customFormat="1" ht="29.5" customHeight="1" x14ac:dyDescent="0.35">
      <c r="A40" s="148"/>
      <c r="B40" s="146"/>
    </row>
    <row r="41" spans="1:2" customFormat="1" ht="84.65" customHeight="1" x14ac:dyDescent="0.35">
      <c r="A41" s="148"/>
      <c r="B41" s="146"/>
    </row>
    <row r="42" spans="1:2" customFormat="1" ht="14.5" customHeight="1" x14ac:dyDescent="0.35">
      <c r="A42" s="148"/>
      <c r="B42" s="146"/>
    </row>
    <row r="43" spans="1:2" customFormat="1" x14ac:dyDescent="0.35">
      <c r="A43" s="148"/>
      <c r="B43" s="146"/>
    </row>
    <row r="44" spans="1:2" customFormat="1" ht="27.65" customHeight="1" x14ac:dyDescent="0.35">
      <c r="A44" s="148"/>
      <c r="B44" s="146"/>
    </row>
    <row r="45" spans="1:2" customFormat="1" ht="27.65" customHeight="1" x14ac:dyDescent="0.35">
      <c r="A45" s="148"/>
      <c r="B45" s="146"/>
    </row>
    <row r="46" spans="1:2" customFormat="1" ht="27.65" customHeight="1" x14ac:dyDescent="0.35">
      <c r="A46" s="148"/>
      <c r="B46" s="146"/>
    </row>
    <row r="47" spans="1:2" customFormat="1" ht="72.650000000000006" customHeight="1" x14ac:dyDescent="0.35">
      <c r="A47" s="148"/>
      <c r="B47" s="146"/>
    </row>
    <row r="48" spans="1:2" customFormat="1" ht="76.5" customHeight="1" x14ac:dyDescent="0.35">
      <c r="A48" s="148"/>
      <c r="B48" s="146"/>
    </row>
    <row r="49" spans="1:2" s="46" customFormat="1" ht="27.65" customHeight="1" x14ac:dyDescent="0.35">
      <c r="A49" s="148"/>
      <c r="B49" s="146"/>
    </row>
    <row r="50" spans="1:2" customFormat="1" ht="27.65" customHeight="1" x14ac:dyDescent="0.35">
      <c r="A50" s="148"/>
      <c r="B50" s="146"/>
    </row>
    <row r="51" spans="1:2" customFormat="1" ht="27.65" customHeight="1" x14ac:dyDescent="0.35">
      <c r="A51" s="148"/>
      <c r="B51" s="146"/>
    </row>
    <row r="52" spans="1:2" customFormat="1" ht="27.65" customHeight="1" x14ac:dyDescent="0.35">
      <c r="A52" s="148"/>
      <c r="B52" s="146"/>
    </row>
    <row r="53" spans="1:2" customFormat="1" ht="27.65" customHeight="1" x14ac:dyDescent="0.35">
      <c r="A53" s="148"/>
      <c r="B53" s="146"/>
    </row>
    <row r="54" spans="1:2" customFormat="1" ht="27.65" customHeight="1" x14ac:dyDescent="0.35">
      <c r="A54" s="148"/>
      <c r="B54" s="146"/>
    </row>
    <row r="55" spans="1:2" customFormat="1" ht="27.65" customHeight="1" x14ac:dyDescent="0.35">
      <c r="A55" s="148"/>
      <c r="B55" s="146"/>
    </row>
    <row r="56" spans="1:2" customFormat="1" ht="27.65" customHeight="1" x14ac:dyDescent="0.35">
      <c r="A56" s="148"/>
      <c r="B56" s="146"/>
    </row>
    <row r="57" spans="1:2" customFormat="1" ht="86.5" customHeight="1" x14ac:dyDescent="0.35">
      <c r="A57" s="148"/>
      <c r="B57" s="146"/>
    </row>
    <row r="58" spans="1:2" customFormat="1" ht="27.65" customHeight="1" x14ac:dyDescent="0.35">
      <c r="A58" s="148"/>
      <c r="B58" s="146"/>
    </row>
  </sheetData>
  <mergeCells count="33">
    <mergeCell ref="C28:E28"/>
    <mergeCell ref="C25:E25"/>
    <mergeCell ref="F25:H25"/>
    <mergeCell ref="I25:K25"/>
    <mergeCell ref="L25:N25"/>
    <mergeCell ref="C26:E26"/>
    <mergeCell ref="C27:E27"/>
    <mergeCell ref="L23:N23"/>
    <mergeCell ref="O23:Q23"/>
    <mergeCell ref="R23:T23"/>
    <mergeCell ref="C24:E24"/>
    <mergeCell ref="F24:H24"/>
    <mergeCell ref="I24:K24"/>
    <mergeCell ref="L24:N24"/>
    <mergeCell ref="O24:Q24"/>
    <mergeCell ref="I23:K23"/>
    <mergeCell ref="A13:A14"/>
    <mergeCell ref="A16:A17"/>
    <mergeCell ref="A20:A21"/>
    <mergeCell ref="C23:E23"/>
    <mergeCell ref="F23:H23"/>
    <mergeCell ref="O1:Q1"/>
    <mergeCell ref="R1:T1"/>
    <mergeCell ref="A3:A5"/>
    <mergeCell ref="A6:A7"/>
    <mergeCell ref="A8:A9"/>
    <mergeCell ref="I1:K1"/>
    <mergeCell ref="L1:N1"/>
    <mergeCell ref="A10:A12"/>
    <mergeCell ref="A1:A2"/>
    <mergeCell ref="B1:B2"/>
    <mergeCell ref="C1:E1"/>
    <mergeCell ref="F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 Calificación</vt:lpstr>
      <vt:lpstr>Factores Habilitantes</vt:lpstr>
      <vt:lpstr>A 1. Experiencia Firma</vt:lpstr>
      <vt:lpstr>A 2. Requisitos  y exp. Equipo</vt:lpstr>
      <vt:lpstr>Evaluación Req. Calificab</vt:lpstr>
      <vt:lpstr>Evaluación económica</vt:lpstr>
      <vt:lpstr>OBLIGACIONES ESPECIFICAS</vt:lpstr>
    </vt:vector>
  </TitlesOfParts>
  <Manager/>
  <Company>La Previsora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ALBAI</dc:creator>
  <cp:keywords/>
  <dc:description/>
  <cp:lastModifiedBy>KELLY JOHANNA CASTIBLANCO</cp:lastModifiedBy>
  <cp:revision/>
  <cp:lastPrinted>2025-07-14T22:57:23Z</cp:lastPrinted>
  <dcterms:created xsi:type="dcterms:W3CDTF">2011-05-30T20:37:51Z</dcterms:created>
  <dcterms:modified xsi:type="dcterms:W3CDTF">2025-08-19T13:39:29Z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2022-05-13T19:09:31Z</vt:lpwstr>
  </property>
  <property fmtid="{D5CDD505-2E9C-101B-9397-08002B2CF9AE}" pid="4" name="MSIP_Label_1f9f3886-688c-41ec-beb5-f6c446299e5f_Method">
    <vt:lpwstr>Privileged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ee98f737-ec86-4cb0-8296-fe3e893fd1a7</vt:lpwstr>
  </property>
  <property fmtid="{D5CDD505-2E9C-101B-9397-08002B2CF9AE}" pid="8" name="MSIP_Label_1f9f3886-688c-41ec-beb5-f6c446299e5f_ContentBits">
    <vt:lpwstr>2</vt:lpwstr>
  </property>
</Properties>
</file>